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hidePivotFieldList="1"/>
  <mc:AlternateContent xmlns:mc="http://schemas.openxmlformats.org/markup-compatibility/2006">
    <mc:Choice Requires="x15">
      <x15ac:absPath xmlns:x15ac="http://schemas.microsoft.com/office/spreadsheetml/2010/11/ac" url="/Users/mariavictoria/Desktop/"/>
    </mc:Choice>
  </mc:AlternateContent>
  <bookViews>
    <workbookView xWindow="1920" yWindow="1000" windowWidth="25260" windowHeight="15900" tabRatio="500"/>
  </bookViews>
  <sheets>
    <sheet name="Bagshawe - Base Datos" sheetId="8" r:id="rId1"/>
    <sheet name="Bagshawe - Tablas" sheetId="11" r:id="rId2"/>
    <sheet name="Kjoniksen - Base Datos" sheetId="14" r:id="rId3"/>
    <sheet name="Kjoniksen - Tablas" sheetId="15" r:id="rId4"/>
    <sheet name="Charcot - Base Datos" sheetId="7" r:id="rId5"/>
    <sheet name="Charcot - Tablas" sheetId="13" r:id="rId6"/>
    <sheet name="Bennett - Base Datos" sheetId="6" r:id="rId7"/>
    <sheet name="Tablas + Bennett" sheetId="18" r:id="rId8"/>
    <sheet name="Tablas Síntesis" sheetId="16" r:id="rId9"/>
  </sheets>
  <definedNames>
    <definedName name="_xlnm._FilterDatabase" localSheetId="0" hidden="1">'Bagshawe - Base Datos'!$W$1:$W$463</definedName>
    <definedName name="_xlnm._FilterDatabase" localSheetId="6" hidden="1">'Bennett - Base Datos'!$F$1:$F$369</definedName>
    <definedName name="_xlnm._FilterDatabase" localSheetId="4" hidden="1">'Charcot - Base Datos'!$O$1:$O$162</definedName>
    <definedName name="_xlnm._FilterDatabase" localSheetId="2" hidden="1">'Kjoniksen - Base Datos'!$R$1:$R$34</definedName>
    <definedName name="_ftn1" localSheetId="2">'Kjoniksen - Base Datos'!$BV$18</definedName>
    <definedName name="_ftnref1" localSheetId="2">'Kjoniksen - Base Datos'!$BV$14</definedName>
    <definedName name="_xlnm.Print_Area" localSheetId="0">'Bagshawe - Base Datos'!$BT$172:$BW$172</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75" i="13" l="1"/>
  <c r="H75" i="13"/>
  <c r="F75" i="13"/>
  <c r="M70" i="15"/>
  <c r="L70" i="15"/>
  <c r="K70" i="15"/>
  <c r="M75" i="15"/>
  <c r="L75" i="15"/>
  <c r="K75" i="15"/>
  <c r="J75" i="15"/>
  <c r="I100" i="16"/>
  <c r="G100" i="16"/>
  <c r="F99" i="16"/>
  <c r="F87" i="16"/>
  <c r="F94" i="16"/>
  <c r="F95" i="16"/>
  <c r="F96" i="16"/>
  <c r="F97" i="16"/>
  <c r="F98" i="16"/>
  <c r="E100" i="16"/>
  <c r="C100" i="16"/>
  <c r="D100" i="16"/>
  <c r="BI162" i="7"/>
  <c r="BJ162" i="7"/>
  <c r="BK162" i="7"/>
  <c r="BL162" i="7"/>
  <c r="BM162" i="7"/>
  <c r="BN162" i="7"/>
  <c r="AW162" i="7"/>
  <c r="AX162" i="7"/>
  <c r="AY162" i="7"/>
  <c r="AZ162" i="7"/>
  <c r="BA162" i="7"/>
  <c r="BB162" i="7"/>
  <c r="BC162" i="7"/>
  <c r="BD162" i="7"/>
  <c r="BE162" i="7"/>
  <c r="BF162" i="7"/>
  <c r="BG162" i="7"/>
  <c r="BH162" i="7"/>
  <c r="AM162" i="7"/>
  <c r="AN162" i="7"/>
  <c r="AO162" i="7"/>
  <c r="AP162" i="7"/>
  <c r="AQ162" i="7"/>
  <c r="AR162" i="7"/>
  <c r="AS162" i="7"/>
  <c r="AT162" i="7"/>
  <c r="AU162" i="7"/>
  <c r="AV162" i="7"/>
  <c r="AG162" i="7"/>
  <c r="AH162" i="7"/>
  <c r="AI162" i="7"/>
  <c r="AJ162" i="7"/>
  <c r="AK162" i="7"/>
  <c r="AL162" i="7"/>
  <c r="Z162" i="7"/>
  <c r="AA162" i="7"/>
  <c r="AB162" i="7"/>
  <c r="AC162" i="7"/>
  <c r="AD162" i="7"/>
  <c r="AE162" i="7"/>
  <c r="AF162" i="7"/>
  <c r="N49" i="16"/>
  <c r="O49" i="16"/>
  <c r="N50" i="16"/>
  <c r="O50" i="16"/>
  <c r="N51" i="16"/>
  <c r="O51" i="16"/>
  <c r="N52" i="16"/>
  <c r="O52" i="16"/>
  <c r="H53" i="16"/>
  <c r="E53" i="16"/>
  <c r="H52" i="16"/>
  <c r="E52" i="16"/>
  <c r="H51" i="16"/>
  <c r="E51" i="16"/>
  <c r="H50" i="16"/>
  <c r="E50" i="16"/>
  <c r="G53" i="16"/>
  <c r="D53" i="16"/>
  <c r="G52" i="16"/>
  <c r="D52" i="16"/>
  <c r="G51" i="16"/>
  <c r="D51" i="16"/>
  <c r="G50" i="16"/>
  <c r="D50" i="16"/>
  <c r="AK7" i="13"/>
  <c r="AR5" i="13"/>
  <c r="K42" i="16"/>
  <c r="R21" i="16"/>
  <c r="L21" i="16"/>
  <c r="H21" i="16"/>
  <c r="D21" i="16"/>
  <c r="F21" i="16"/>
  <c r="J21" i="16"/>
  <c r="AS13" i="16"/>
  <c r="Q43" i="16"/>
  <c r="O43" i="16"/>
  <c r="M43" i="16"/>
  <c r="E43" i="16"/>
  <c r="K43" i="16"/>
  <c r="Q40" i="16"/>
  <c r="O40" i="16"/>
  <c r="K40" i="16"/>
  <c r="E40" i="16"/>
  <c r="H20" i="16"/>
  <c r="D20" i="16"/>
  <c r="AS14" i="16"/>
  <c r="AS12" i="16"/>
  <c r="M16" i="13"/>
  <c r="K16" i="13"/>
  <c r="I16" i="13"/>
  <c r="G16" i="13"/>
  <c r="E16" i="13"/>
  <c r="G27" i="13"/>
  <c r="AQ12" i="13"/>
  <c r="M57" i="15"/>
  <c r="M58" i="15"/>
  <c r="M59" i="15"/>
  <c r="M60" i="15"/>
  <c r="M61" i="15"/>
  <c r="M62" i="15"/>
  <c r="M56" i="15"/>
  <c r="Q56" i="18"/>
  <c r="Q57" i="18"/>
  <c r="Q58" i="18"/>
  <c r="Q59" i="18"/>
  <c r="Q60" i="18"/>
  <c r="Q61" i="18"/>
  <c r="Q55" i="18"/>
  <c r="K50" i="18"/>
  <c r="T50" i="18"/>
  <c r="K51" i="18"/>
  <c r="T51" i="18"/>
  <c r="S50" i="18"/>
  <c r="S51" i="18"/>
  <c r="K46" i="18"/>
  <c r="D47" i="18"/>
  <c r="I47" i="18"/>
  <c r="K47" i="18"/>
  <c r="D48" i="18"/>
  <c r="K48" i="18"/>
  <c r="K49" i="18"/>
  <c r="K45" i="18"/>
  <c r="N99" i="15"/>
  <c r="N100" i="15"/>
  <c r="N98" i="15"/>
  <c r="C75" i="15"/>
  <c r="F75" i="15"/>
  <c r="E75" i="15"/>
  <c r="D75" i="15"/>
  <c r="C88" i="15"/>
  <c r="AR12" i="18"/>
  <c r="AK7" i="18"/>
  <c r="AR5" i="18"/>
  <c r="J24" i="18"/>
  <c r="B24" i="18"/>
  <c r="D28" i="18"/>
  <c r="G28" i="18"/>
  <c r="J28" i="18"/>
  <c r="K28" i="18"/>
  <c r="L28" i="18"/>
  <c r="N28" i="18"/>
  <c r="F57" i="15"/>
  <c r="F58" i="15"/>
  <c r="F59" i="15"/>
  <c r="F60" i="15"/>
  <c r="F61" i="15"/>
  <c r="F62" i="15"/>
  <c r="C63" i="15"/>
  <c r="D63" i="15"/>
  <c r="E63" i="15"/>
  <c r="F63" i="15"/>
  <c r="F56" i="15"/>
  <c r="J52" i="15"/>
  <c r="I52" i="15"/>
  <c r="G52" i="15"/>
  <c r="F52" i="15"/>
  <c r="E52" i="15"/>
  <c r="D52" i="15"/>
  <c r="C52" i="15"/>
  <c r="P40" i="15"/>
  <c r="Q40" i="15"/>
  <c r="R40" i="15"/>
  <c r="S40" i="15"/>
  <c r="T40" i="15"/>
  <c r="U40" i="15"/>
  <c r="V40" i="15"/>
  <c r="W40" i="15"/>
  <c r="D40" i="15"/>
  <c r="E40" i="15"/>
  <c r="F40" i="15"/>
  <c r="G40" i="15"/>
  <c r="H40" i="15"/>
  <c r="I40" i="15"/>
  <c r="J40" i="15"/>
  <c r="K40" i="15"/>
  <c r="L40" i="15"/>
  <c r="M40" i="15"/>
  <c r="N40" i="15"/>
  <c r="O40" i="15"/>
  <c r="C40" i="15"/>
  <c r="W21" i="15"/>
  <c r="I16" i="15"/>
  <c r="G16" i="15"/>
  <c r="AR12" i="15"/>
  <c r="AR5" i="15"/>
  <c r="AK7" i="15"/>
  <c r="AK7" i="11"/>
  <c r="AR5" i="11"/>
  <c r="C76" i="11"/>
  <c r="N29" i="11"/>
  <c r="AY346" i="8"/>
  <c r="AZ346" i="8"/>
  <c r="BA346" i="8"/>
  <c r="BB346" i="8"/>
  <c r="BC346" i="8"/>
  <c r="BD346" i="8"/>
  <c r="BE346" i="8"/>
  <c r="BF346" i="8"/>
  <c r="BG346" i="8"/>
  <c r="BH346" i="8"/>
  <c r="BI346" i="8"/>
  <c r="BJ346" i="8"/>
  <c r="BK346" i="8"/>
  <c r="BL346" i="8"/>
  <c r="BM346" i="8"/>
  <c r="BN346" i="8"/>
  <c r="BO346" i="8"/>
  <c r="BP346" i="8"/>
  <c r="BQ346" i="8"/>
  <c r="BR346" i="8"/>
  <c r="BS346" i="8"/>
  <c r="Z346" i="8"/>
  <c r="AA346" i="8"/>
  <c r="AB346" i="8"/>
  <c r="AC346" i="8"/>
  <c r="AD346" i="8"/>
  <c r="AE346" i="8"/>
  <c r="AF346" i="8"/>
  <c r="AG346" i="8"/>
  <c r="AH346" i="8"/>
  <c r="AI346" i="8"/>
  <c r="AJ346" i="8"/>
  <c r="AK346" i="8"/>
  <c r="AL346" i="8"/>
  <c r="AM346" i="8"/>
  <c r="AN346" i="8"/>
  <c r="AO346" i="8"/>
  <c r="AP346" i="8"/>
  <c r="AQ346" i="8"/>
  <c r="AR346" i="8"/>
  <c r="AS346" i="8"/>
  <c r="AT346" i="8"/>
  <c r="AU346" i="8"/>
  <c r="AV346" i="8"/>
  <c r="AW346" i="8"/>
  <c r="AX346" i="8"/>
  <c r="Y346" i="8"/>
  <c r="D346" i="8"/>
  <c r="E346" i="8"/>
  <c r="F346" i="8"/>
  <c r="G346" i="8"/>
  <c r="H346" i="8"/>
  <c r="I346" i="8"/>
  <c r="J346" i="8"/>
  <c r="K346" i="8"/>
  <c r="L346" i="8"/>
  <c r="M346" i="8"/>
  <c r="N346" i="8"/>
  <c r="O346" i="8"/>
  <c r="P346" i="8"/>
  <c r="Q346" i="8"/>
  <c r="R346" i="8"/>
  <c r="S346" i="8"/>
  <c r="T346" i="8"/>
  <c r="U346" i="8"/>
  <c r="V346" i="8"/>
  <c r="W346" i="8"/>
  <c r="C346" i="8"/>
  <c r="BO296" i="8"/>
  <c r="BP296" i="8"/>
  <c r="BQ296" i="8"/>
  <c r="BR296" i="8"/>
  <c r="BS296" i="8"/>
  <c r="AY296" i="8"/>
  <c r="AZ296" i="8"/>
  <c r="BA296" i="8"/>
  <c r="BB296" i="8"/>
  <c r="BC296" i="8"/>
  <c r="BD296" i="8"/>
  <c r="BE296" i="8"/>
  <c r="BF296" i="8"/>
  <c r="BG296" i="8"/>
  <c r="BH296" i="8"/>
  <c r="BI296" i="8"/>
  <c r="BJ296" i="8"/>
  <c r="BK296" i="8"/>
  <c r="BL296" i="8"/>
  <c r="BM296" i="8"/>
  <c r="BN296" i="8"/>
  <c r="Z296" i="8"/>
  <c r="AA296" i="8"/>
  <c r="AB296" i="8"/>
  <c r="AC296" i="8"/>
  <c r="AD296" i="8"/>
  <c r="AE296" i="8"/>
  <c r="AF296" i="8"/>
  <c r="AG296" i="8"/>
  <c r="AH296" i="8"/>
  <c r="AI296" i="8"/>
  <c r="AJ296" i="8"/>
  <c r="AK296" i="8"/>
  <c r="AL296" i="8"/>
  <c r="AM296" i="8"/>
  <c r="AN296" i="8"/>
  <c r="AO296" i="8"/>
  <c r="AP296" i="8"/>
  <c r="AQ296" i="8"/>
  <c r="AR296" i="8"/>
  <c r="AS296" i="8"/>
  <c r="AT296" i="8"/>
  <c r="AU296" i="8"/>
  <c r="AV296" i="8"/>
  <c r="AW296" i="8"/>
  <c r="AX296" i="8"/>
  <c r="Y296" i="8"/>
  <c r="D296" i="8"/>
  <c r="E296" i="8"/>
  <c r="F296" i="8"/>
  <c r="G296" i="8"/>
  <c r="H296" i="8"/>
  <c r="I296" i="8"/>
  <c r="J296" i="8"/>
  <c r="K296" i="8"/>
  <c r="L296" i="8"/>
  <c r="M296" i="8"/>
  <c r="N296" i="8"/>
  <c r="O296" i="8"/>
  <c r="P296" i="8"/>
  <c r="Q296" i="8"/>
  <c r="R296" i="8"/>
  <c r="S296" i="8"/>
  <c r="T296" i="8"/>
  <c r="U296" i="8"/>
  <c r="V296" i="8"/>
  <c r="W296" i="8"/>
  <c r="C296" i="8"/>
  <c r="BH36" i="8"/>
  <c r="BI36" i="8"/>
  <c r="BJ36" i="8"/>
  <c r="BK36" i="8"/>
  <c r="BL36" i="8"/>
  <c r="BM36" i="8"/>
  <c r="BN36" i="8"/>
  <c r="BO36" i="8"/>
  <c r="BP36" i="8"/>
  <c r="BQ36" i="8"/>
  <c r="BR36" i="8"/>
  <c r="BS36" i="8"/>
  <c r="AY36" i="8"/>
  <c r="AZ36" i="8"/>
  <c r="BA36" i="8"/>
  <c r="BB36" i="8"/>
  <c r="BC36" i="8"/>
  <c r="BD36" i="8"/>
  <c r="BE36" i="8"/>
  <c r="BF36" i="8"/>
  <c r="BG36" i="8"/>
  <c r="AI36" i="8"/>
  <c r="AJ36" i="8"/>
  <c r="AK36" i="8"/>
  <c r="AL36" i="8"/>
  <c r="AM36" i="8"/>
  <c r="AN36" i="8"/>
  <c r="AO36" i="8"/>
  <c r="AP36" i="8"/>
  <c r="AQ36" i="8"/>
  <c r="AR36" i="8"/>
  <c r="AS36" i="8"/>
  <c r="AT36" i="8"/>
  <c r="AU36" i="8"/>
  <c r="AV36" i="8"/>
  <c r="AW36" i="8"/>
  <c r="AX36" i="8"/>
  <c r="Z36" i="8"/>
  <c r="AA36" i="8"/>
  <c r="AB36" i="8"/>
  <c r="AC36" i="8"/>
  <c r="AD36" i="8"/>
  <c r="AE36" i="8"/>
  <c r="AF36" i="8"/>
  <c r="AG36" i="8"/>
  <c r="AH36" i="8"/>
  <c r="Y36" i="8"/>
  <c r="D36" i="8"/>
  <c r="E36" i="8"/>
  <c r="F36" i="8"/>
  <c r="G36" i="8"/>
  <c r="H36" i="8"/>
  <c r="I36" i="8"/>
  <c r="J36" i="8"/>
  <c r="K36" i="8"/>
  <c r="L36" i="8"/>
  <c r="M36" i="8"/>
  <c r="N36" i="8"/>
  <c r="O36" i="8"/>
  <c r="P36" i="8"/>
  <c r="Q36" i="8"/>
  <c r="R36" i="8"/>
  <c r="S36" i="8"/>
  <c r="T36" i="8"/>
  <c r="U36" i="8"/>
  <c r="V36" i="8"/>
  <c r="W36" i="8"/>
  <c r="C36" i="8"/>
  <c r="E62" i="18"/>
  <c r="D62" i="18"/>
  <c r="C62" i="18"/>
  <c r="C41" i="18"/>
  <c r="D41" i="18"/>
  <c r="E41" i="18"/>
  <c r="F41" i="18"/>
  <c r="G41" i="18"/>
  <c r="H41" i="18"/>
  <c r="I41" i="18"/>
  <c r="J41" i="18"/>
  <c r="K41" i="18"/>
  <c r="L41" i="18"/>
  <c r="M41" i="18"/>
  <c r="N41" i="18"/>
  <c r="O41" i="18"/>
  <c r="P41" i="18"/>
  <c r="Q41" i="18"/>
  <c r="R41" i="18"/>
  <c r="S41" i="18"/>
  <c r="T41" i="18"/>
  <c r="U41" i="18"/>
  <c r="V41" i="18"/>
  <c r="W41" i="18"/>
  <c r="X41" i="18"/>
  <c r="J23" i="13"/>
  <c r="B23" i="13"/>
  <c r="J23" i="15"/>
  <c r="B23" i="15"/>
  <c r="F58" i="11"/>
  <c r="F59" i="11"/>
  <c r="F60" i="11"/>
  <c r="F61" i="11"/>
  <c r="F62" i="11"/>
  <c r="F63" i="11"/>
  <c r="F57" i="11"/>
  <c r="E99" i="11"/>
  <c r="E100" i="11"/>
  <c r="E101" i="11"/>
  <c r="E102" i="11"/>
  <c r="F99" i="11"/>
  <c r="F100" i="11"/>
  <c r="F101" i="11"/>
  <c r="F102" i="11"/>
  <c r="G94" i="11"/>
  <c r="G99" i="11"/>
  <c r="G95" i="11"/>
  <c r="G100" i="11"/>
  <c r="G96" i="11"/>
  <c r="G101" i="11"/>
  <c r="G102" i="11"/>
  <c r="H99" i="11"/>
  <c r="H100" i="11"/>
  <c r="H101" i="11"/>
  <c r="H102" i="11"/>
  <c r="I99" i="11"/>
  <c r="I100" i="11"/>
  <c r="I101" i="11"/>
  <c r="I102" i="11"/>
  <c r="J99" i="11"/>
  <c r="J100" i="11"/>
  <c r="J101" i="11"/>
  <c r="J102" i="11"/>
  <c r="K99" i="11"/>
  <c r="K95" i="11"/>
  <c r="K100" i="11"/>
  <c r="K101" i="11"/>
  <c r="K102" i="11"/>
  <c r="L94" i="11"/>
  <c r="L99" i="11"/>
  <c r="L95" i="11"/>
  <c r="L100" i="11"/>
  <c r="L96" i="11"/>
  <c r="L101" i="11"/>
  <c r="L102" i="11"/>
  <c r="M99" i="11"/>
  <c r="M100" i="11"/>
  <c r="M101" i="11"/>
  <c r="M102" i="11"/>
  <c r="C99" i="11"/>
  <c r="C100" i="11"/>
  <c r="C101" i="11"/>
  <c r="C102" i="11"/>
  <c r="D99" i="11"/>
  <c r="D100" i="11"/>
  <c r="D101" i="11"/>
  <c r="D102" i="11"/>
  <c r="N102" i="11"/>
  <c r="F76" i="11"/>
  <c r="E76" i="11"/>
  <c r="D76" i="11"/>
  <c r="G49" i="11"/>
  <c r="G48" i="11"/>
  <c r="G47" i="11"/>
  <c r="G46" i="11"/>
  <c r="D49" i="11"/>
  <c r="D48" i="11"/>
  <c r="D47" i="11"/>
  <c r="D46" i="11"/>
  <c r="H37" i="11"/>
  <c r="H36" i="11"/>
  <c r="D96" i="11"/>
  <c r="D95" i="11"/>
  <c r="D94" i="11"/>
  <c r="E64" i="11"/>
  <c r="D64" i="11"/>
  <c r="C64" i="11"/>
  <c r="D28" i="11"/>
  <c r="G28" i="11"/>
  <c r="K28" i="11"/>
  <c r="L28" i="11"/>
  <c r="C41" i="11"/>
  <c r="D41" i="11"/>
  <c r="E41" i="11"/>
  <c r="F41" i="11"/>
  <c r="G41" i="11"/>
  <c r="H41" i="11"/>
  <c r="I41" i="11"/>
  <c r="J41" i="11"/>
  <c r="K41" i="11"/>
  <c r="L41" i="11"/>
  <c r="M41" i="11"/>
  <c r="N41" i="11"/>
  <c r="O41" i="11"/>
  <c r="P41" i="11"/>
  <c r="Q41" i="11"/>
  <c r="R41" i="11"/>
  <c r="S41" i="11"/>
  <c r="T41" i="11"/>
  <c r="U41" i="11"/>
  <c r="V41" i="11"/>
  <c r="W41" i="11"/>
  <c r="J24" i="11"/>
  <c r="B24" i="11"/>
  <c r="C16" i="13"/>
</calcChain>
</file>

<file path=xl/sharedStrings.xml><?xml version="1.0" encoding="utf-8"?>
<sst xmlns="http://schemas.openxmlformats.org/spreadsheetml/2006/main" count="4506" uniqueCount="1488">
  <si>
    <t>X</t>
  </si>
  <si>
    <t>Presencial</t>
  </si>
  <si>
    <t>Humanos</t>
  </si>
  <si>
    <t>Animal</t>
  </si>
  <si>
    <t>1:1</t>
  </si>
  <si>
    <t>Grupal</t>
  </si>
  <si>
    <t>Albatros</t>
  </si>
  <si>
    <t>Gaviota Dominicana</t>
  </si>
  <si>
    <t>"It was strange and a little frightening to be left as we were, two people alone on a vast continent equal in area to Europe and Australia combined, with a year to pass before we were due to see any other human beings again. I fancy that no such situation has occurred before. " (Bagshawe, 1939: 61)</t>
  </si>
  <si>
    <t>"We had another omelette for supper the following night." (Bagshawe, 1939: 153)</t>
  </si>
  <si>
    <t>"Flensing and meat cutting finished at coffee-time on the 29th, the factory completing her cargo of between 25,000 and 26,000 barrels of oil." (Bagshawe, 1939: 204)</t>
  </si>
  <si>
    <t>Comportamental</t>
  </si>
  <si>
    <t>Corporal</t>
  </si>
  <si>
    <t>en Alimento</t>
  </si>
  <si>
    <t>en Mercancia</t>
  </si>
  <si>
    <t>Weddell Seal y Antarctic Terns</t>
  </si>
  <si>
    <t>Alimentar</t>
  </si>
  <si>
    <t>Petrel de Wilson</t>
  </si>
  <si>
    <t>en Muestra Científica</t>
  </si>
  <si>
    <t>Foca de Weddell</t>
  </si>
  <si>
    <t>en Objeto</t>
  </si>
  <si>
    <t>Acondicionar</t>
  </si>
  <si>
    <t>Cormorán</t>
  </si>
  <si>
    <t>Atar/Limitar</t>
  </si>
  <si>
    <t>No presencial</t>
  </si>
  <si>
    <t>PINGÜINOS</t>
  </si>
  <si>
    <t>BALLENAS</t>
  </si>
  <si>
    <t>Adelia</t>
  </si>
  <si>
    <t>de Barbijo</t>
  </si>
  <si>
    <t>Macaroni</t>
  </si>
  <si>
    <t>Papúa</t>
  </si>
  <si>
    <t>Foca Cangrejera</t>
  </si>
  <si>
    <t>Foca Leopardo</t>
  </si>
  <si>
    <t>Elefante Marino</t>
  </si>
  <si>
    <t>Azul</t>
  </si>
  <si>
    <t>de Aleta</t>
  </si>
  <si>
    <t>Jorobada</t>
  </si>
  <si>
    <t xml:space="preserve">AVES </t>
  </si>
  <si>
    <t>Petrel Damero</t>
  </si>
  <si>
    <t>Petrel de las Nieves</t>
  </si>
  <si>
    <t>ND</t>
  </si>
  <si>
    <t>PECES</t>
  </si>
  <si>
    <t>Gaviotín</t>
  </si>
  <si>
    <t>PERCEBES</t>
  </si>
  <si>
    <t>PERROS</t>
  </si>
  <si>
    <t>Paloma Antártica</t>
  </si>
  <si>
    <t>Skúas</t>
  </si>
  <si>
    <t>EQUINODERMOS</t>
  </si>
  <si>
    <t>KRILL</t>
  </si>
  <si>
    <t>Nariz de botella</t>
  </si>
  <si>
    <t>Petrel Gigante</t>
  </si>
  <si>
    <t>PINNIPEDOS</t>
  </si>
  <si>
    <t>Nombres</t>
  </si>
  <si>
    <t xml:space="preserve">ESPECIES   </t>
  </si>
  <si>
    <t>"(Faroe Islands) All other work is instantly dropped. Indeed the cry of the 'Grinde Hval' has been known to cause the entire congregation to stampede such is the importance of these animals to the community."</t>
  </si>
  <si>
    <t>A Animal</t>
  </si>
  <si>
    <t>A Humano</t>
  </si>
  <si>
    <t>OTROS</t>
  </si>
  <si>
    <t>¿CÓMO? TIPO DE ENCUENTRO</t>
  </si>
  <si>
    <t>¿QUIÉNES? ESPECIES ANIMALES</t>
  </si>
  <si>
    <t>DIARIO</t>
  </si>
  <si>
    <t>I</t>
  </si>
  <si>
    <t>II</t>
  </si>
  <si>
    <t>Animal - Animal</t>
  </si>
  <si>
    <t>Humano - Animal</t>
  </si>
  <si>
    <t>OBSERVACIÓN</t>
  </si>
  <si>
    <t>ACERCAMIENTO</t>
  </si>
  <si>
    <t>DESCRIPCIÓN</t>
  </si>
  <si>
    <t>REFLEXIÓN</t>
  </si>
  <si>
    <t>COMPARACIÓN</t>
  </si>
  <si>
    <t>INTERVENCIÓN</t>
  </si>
  <si>
    <t>ATAQUE</t>
  </si>
  <si>
    <t>CAZA</t>
  </si>
  <si>
    <t>PROCESAMIENTO</t>
  </si>
  <si>
    <t>NOMBRAR</t>
  </si>
  <si>
    <t>¿QUIÉNES?</t>
  </si>
  <si>
    <t>¿CUÁNTOS?</t>
  </si>
  <si>
    <t xml:space="preserve">PRESENCIA </t>
  </si>
  <si>
    <t>DOMESTICAR</t>
  </si>
  <si>
    <t>Cachalote</t>
  </si>
  <si>
    <t>Sperm Whale</t>
  </si>
  <si>
    <t>Whale</t>
  </si>
  <si>
    <t>"…for to attack a whale some sixty feet or more in lenght and weighing a goog fifty tons, from an open rowing boat some eighteen feet long, required no little corage." (Bennett, 1932: 3)</t>
  </si>
  <si>
    <t>"These old whalers, however, sought only three, or at most four, species of the genus." (Bennett, 1932: 3)</t>
  </si>
  <si>
    <t>"…the whales to be secured had to float on  the surface of the sea when dead. This by no means always happened, and, in consequence, the catch was sometimes lost. To those, who pursued the Right Whales, the baleen, or whalebone was the main objective, the oil being regarded only as a by-product." (Bennett, 1932: 3)</t>
  </si>
  <si>
    <t>"Right Whales, of which there appear to be at least three definitive species, range from very cold to temperate waters, and their numbers are now sadly reduced that they do not count in present day whaling" (Bennett, 1932: 3)</t>
  </si>
  <si>
    <t>"The Sperm Whale, or Cachalot, produces oil, spermaceti and occasionaly the extremely valuable ambergris, and it is more numerous in warmer waters, though not uncommon even the vert coldest. Of the major whales, this species alone will attack its pursuers in a most deliberated manner, both mouth and tail being used as weapons of offence and defence. Little wonder, then, thar small row-boats were sometimes bitten in half, or smashed to matchwood with one stroke of the tail." (Bennett, 1932: 4)</t>
  </si>
  <si>
    <t>"This whale differs from other species in that it appears to be gergarious, always travelling in family parties, and its food and general habits. Other whales, it is true, occasionally, but rarely, travel in companies" (Bennett, 1932: 4)</t>
  </si>
  <si>
    <t>"Sperms have occasionally been known to make a deliberate attack even on the powerful little steamers now used in whaling; but while whales of other species do, at times, make a charge on a whale boat, this only happens in their 'death flurry'. When a dying whale, charges, he usually circles to the left owing, no doubt, to some vital nervous injury." (Bennett, 1932: 4)</t>
  </si>
  <si>
    <t>"Failing whales, all was grist that came to the mill; seals or bird, anything, in fact that made oil, or money, or was useful as food. 'Kill it' was the order of the day, and the feeling even at times extended to whaling outfits of other nations, for we read of 'private wars'..." (Bennett, 1932: 5)</t>
  </si>
  <si>
    <t>"From very early times an occasional whale was killed by the Natives of Tierra del Fuego and a few individuals of three races of Cape of Horn Indians are still to be found (…) and in these times, old women, and finally dogs, were eaten to sustain life." (Bennett, 1932: 5)</t>
  </si>
  <si>
    <t>"…there came at certain times of the year Right Whales in fair numbers, until these whales were wipped out a few years ago." (Bennett, 1932: 6)</t>
  </si>
  <si>
    <t>"…when a whale stranded, was a mighty gorge, and it is believed that these people actually buried uneaten parts as a provision against a hungry period…" (Bennett, 1932: 7)</t>
  </si>
  <si>
    <t>"Whales as a class are very timid animals, and it is possible that natives, skilled as these were in the use of boats, might sometimes succed in scaring whales so badly that they grounded in shallow waters. Once on shore, the whale is, of course, perfectly helpless, and simply strangles under his own weight." (Bennett, 1932: 7)</t>
  </si>
  <si>
    <t>"The Japanese are great lovers of whale meat, and there has existed a whale fishery on the Japanese coast exclusively for human food for a long time. Occasional whales were no doubt caugth throughout the centuries for this purpose." (Bennett, 1932: 7)</t>
  </si>
  <si>
    <t>"There is a legend, usually laughed at, that in ancient times, the Japanese caught whales in a net. The process would be a very slow one, but there is nothing inherently impossible in the idea; the thing is actually been done in New Zealand in recent years (...) a whale, comes face to face with a strong net and becomes enveloped in it, he is powerless, and then he can easily be lanced to death" (Bennett, 1932: 7)</t>
  </si>
  <si>
    <t>"The Cape Verde Islands and Hawaii have in the past been the scene of considerable whale killing, the operations in these waters being carried out almost exclusively by boats hailing from New Bedford in the USA." (Bennett, 1932: 8)</t>
  </si>
  <si>
    <t>"Occasionally the larger ones secured as much as 3000 barrels of oil, but it often took two and a half years of 'good luck' to win such a prize." (Bennett, 1932: 8)</t>
  </si>
  <si>
    <t>"a Fishery for the 'Bottle-nose Whales' has been carried on for a lenghty period in the North Atlantic, as well as the chase of the 'White Whales'. Both are comparatively small animals, and their capture demands but little outlay as compared with the larger whales." (Bennett, 1932: 11)</t>
  </si>
  <si>
    <t>"To sum up, it may be said that the past history of whaling is a tragic and deplorable tale of excesive slaugther. In region after region of the ocean the greed of man has almost exterminated these giant animals, though fortunately complete extermination has proved impossible. Now he has invaded their last and greatest sanctuary; and we may turn to the consideration of what is at present happening there, and what may be expected of the future." (Bennett, 1932: 12)</t>
  </si>
  <si>
    <t>Sperm Whale, Right Whale</t>
  </si>
  <si>
    <t>Right Whales</t>
  </si>
  <si>
    <t>Franca</t>
  </si>
  <si>
    <t>"…Hump-backed Whale when other game failed, and as it occasionally float after death their efforts were sometimes rewarded. This is not a big whale, and as it is a shore lover, those specimes killed in moderately shallow water where there is no current are usually recovered." (Bennett, 1932: 4-5)</t>
  </si>
  <si>
    <t>Hamp-backed Whale</t>
  </si>
  <si>
    <t>"…other kinds of whales, notably the Rorquals, of such ponderous bulk that the old-timers were quite unable to tackle them: and moreover, they invariable sank when dead (…) But to-day is this group of Rorquals which form the basis of the whaling industry in the Antarctic" (Bennett, 1932: 5)</t>
  </si>
  <si>
    <t>Rorquales</t>
  </si>
  <si>
    <t>Whales, Seals, Penguins</t>
  </si>
  <si>
    <t xml:space="preserve">Whales  </t>
  </si>
  <si>
    <t>"The Yargan (canoe Indians) made every use of the parts of a whale, and it is difficult to see how he could have got on without its aid. The canoe was built of bark upon a wooden and the whole most carefully sewn together with the baleen of the Right Whale. Spears, arrow heads and harpoons were all made from whales' bones, and all those I believe, derived from the bones of the Right Whale. Sinew was much used for sewing and fishing lines (...) A whale has very much sinew, especially towards the tail, and these natives undoubtedly made good use for it." (Bennett, 1932: 6)</t>
  </si>
  <si>
    <t>"The Eskimo regularly attack whales for food, killing them by concerted action. A large number of small bone harpoons, attached to inflated seal skins, are used, under the cumulative effect of which the whale finally becomes exhausted and is no longer able to go below water, when it is soon killed." (Bennett, 1932: 7)</t>
  </si>
  <si>
    <t>Whales</t>
  </si>
  <si>
    <t>Grinde Hval</t>
  </si>
  <si>
    <t>White Whale y Bottle Nose Whale</t>
  </si>
  <si>
    <t>Whales y Giant Animals</t>
  </si>
  <si>
    <t>Rorquales, Right Whale, Sperm Whale</t>
  </si>
  <si>
    <t>Right Whale</t>
  </si>
  <si>
    <t>III</t>
  </si>
  <si>
    <t>Whale y Sea Elephants</t>
  </si>
  <si>
    <t>Otro</t>
  </si>
  <si>
    <t>IV</t>
  </si>
  <si>
    <t>Blue Whale y Fin Whale</t>
  </si>
  <si>
    <t>Baleen y Right Whales</t>
  </si>
  <si>
    <t>Blue Whale y Sperm Whale</t>
  </si>
  <si>
    <t>V</t>
  </si>
  <si>
    <t>Rorquales y Sperm Whale</t>
  </si>
  <si>
    <t>Whale, Penguins, Krill, Birds</t>
  </si>
  <si>
    <t>Whale's Bone</t>
  </si>
  <si>
    <t xml:space="preserve">Whale  </t>
  </si>
  <si>
    <t>Krill y Whale</t>
  </si>
  <si>
    <t>Krill, Whale, Fish y Birds</t>
  </si>
  <si>
    <t>VI</t>
  </si>
  <si>
    <t>IX</t>
  </si>
  <si>
    <t>VII</t>
  </si>
  <si>
    <t>Baleen y Right Whale</t>
  </si>
  <si>
    <t>XI</t>
  </si>
  <si>
    <t>XII</t>
  </si>
  <si>
    <t>Pigs</t>
  </si>
  <si>
    <t>CERDOS</t>
  </si>
  <si>
    <t>XIII</t>
  </si>
  <si>
    <t>Fin Whale y Blue Whale</t>
  </si>
  <si>
    <t>XIV</t>
  </si>
  <si>
    <t>XV</t>
  </si>
  <si>
    <t>Blue Whale</t>
  </si>
  <si>
    <t>Whale y Poor Beasts</t>
  </si>
  <si>
    <t>fin Whale y Blue Whale</t>
  </si>
  <si>
    <t xml:space="preserve">Fin Whale  </t>
  </si>
  <si>
    <t>Fin Whale</t>
  </si>
  <si>
    <t>Fin Whale, Blue Whale y Sei Whale</t>
  </si>
  <si>
    <t>XVI</t>
  </si>
  <si>
    <t>Birds, Rodents, Sheathbill</t>
  </si>
  <si>
    <t>Seals</t>
  </si>
  <si>
    <t>Elephant Seals</t>
  </si>
  <si>
    <t>Weddell Seal</t>
  </si>
  <si>
    <t>Crab-eater Seal</t>
  </si>
  <si>
    <t>Sea-leopard</t>
  </si>
  <si>
    <t>Fur Seal</t>
  </si>
  <si>
    <t>Ross Seal</t>
  </si>
  <si>
    <t>187b</t>
  </si>
  <si>
    <t>187c</t>
  </si>
  <si>
    <t>187d</t>
  </si>
  <si>
    <t xml:space="preserve">Skuas, Sheathbill y Giant Petrel </t>
  </si>
  <si>
    <t xml:space="preserve">Penguins </t>
  </si>
  <si>
    <t>187e</t>
  </si>
  <si>
    <t>187f</t>
  </si>
  <si>
    <t>187g</t>
  </si>
  <si>
    <t>187h</t>
  </si>
  <si>
    <t>189b</t>
  </si>
  <si>
    <t>Emperor Penguin</t>
  </si>
  <si>
    <t>Emperador</t>
  </si>
  <si>
    <t>King Penguin</t>
  </si>
  <si>
    <t>Rey</t>
  </si>
  <si>
    <t>Gentoo Penguin</t>
  </si>
  <si>
    <t>Ringued Penguins</t>
  </si>
  <si>
    <t>Adélie Penguin</t>
  </si>
  <si>
    <t>Macaroni Penguins</t>
  </si>
  <si>
    <t>Petrels</t>
  </si>
  <si>
    <t>196b</t>
  </si>
  <si>
    <t>216b</t>
  </si>
  <si>
    <t>215b</t>
  </si>
  <si>
    <t>215c</t>
  </si>
  <si>
    <t>213b</t>
  </si>
  <si>
    <t>209b</t>
  </si>
  <si>
    <t>205b</t>
  </si>
  <si>
    <t>204b</t>
  </si>
  <si>
    <t>204c</t>
  </si>
  <si>
    <t>204d</t>
  </si>
  <si>
    <t>201b</t>
  </si>
  <si>
    <t>201c</t>
  </si>
  <si>
    <t>201d</t>
  </si>
  <si>
    <t>Wandering Albatros</t>
  </si>
  <si>
    <t>Black-browed Albatros</t>
  </si>
  <si>
    <t>Grey-headed Mollymauk</t>
  </si>
  <si>
    <t>Sooty Albatros</t>
  </si>
  <si>
    <t>Giant Petrel</t>
  </si>
  <si>
    <t>Antarctic Petrel</t>
  </si>
  <si>
    <t>Silver Grey Fulmar</t>
  </si>
  <si>
    <t>Cape Pigeon</t>
  </si>
  <si>
    <t>XVII</t>
  </si>
  <si>
    <t>XVIII</t>
  </si>
  <si>
    <t>XIX</t>
  </si>
  <si>
    <t>Snow Petrel</t>
  </si>
  <si>
    <t>Blue Petrels</t>
  </si>
  <si>
    <t>Bank's Blue Petrel</t>
  </si>
  <si>
    <t>Black-bellied Storm Petrel</t>
  </si>
  <si>
    <t>Wilson's Storm Petrel</t>
  </si>
  <si>
    <t>Cassin Tern</t>
  </si>
  <si>
    <t>Wreathed Tern</t>
  </si>
  <si>
    <t>Dominican Gull</t>
  </si>
  <si>
    <t xml:space="preserve">Skuas  </t>
  </si>
  <si>
    <t>McCormick's Skuas</t>
  </si>
  <si>
    <t>Wattled Sheathbill</t>
  </si>
  <si>
    <t>Wattled Sheathbill o Repe</t>
  </si>
  <si>
    <t>Shag</t>
  </si>
  <si>
    <t>Sperm Whale y Right Whale</t>
  </si>
  <si>
    <t>Sperm Whale y Whales</t>
  </si>
  <si>
    <t>Whale y Goose and the golden eggs</t>
  </si>
  <si>
    <t>Mascots</t>
  </si>
  <si>
    <t>Dog, cat o Canary</t>
  </si>
  <si>
    <t>93A</t>
  </si>
  <si>
    <t>93B</t>
  </si>
  <si>
    <t>93C</t>
  </si>
  <si>
    <t>187A</t>
  </si>
  <si>
    <t>189A</t>
  </si>
  <si>
    <t>195A</t>
  </si>
  <si>
    <t>196A</t>
  </si>
  <si>
    <t>201A</t>
  </si>
  <si>
    <t>203A</t>
  </si>
  <si>
    <t>204A</t>
  </si>
  <si>
    <t>205A</t>
  </si>
  <si>
    <t>209A</t>
  </si>
  <si>
    <t>210A</t>
  </si>
  <si>
    <t>212A</t>
  </si>
  <si>
    <t>213A</t>
  </si>
  <si>
    <t>215A</t>
  </si>
  <si>
    <t>216A</t>
  </si>
  <si>
    <t>93D</t>
  </si>
  <si>
    <t>93E</t>
  </si>
  <si>
    <t>93F</t>
  </si>
  <si>
    <t>93G</t>
  </si>
  <si>
    <t>93H</t>
  </si>
  <si>
    <t>93I</t>
  </si>
  <si>
    <t>93J</t>
  </si>
  <si>
    <t>93K</t>
  </si>
  <si>
    <t>93L</t>
  </si>
  <si>
    <t>93M</t>
  </si>
  <si>
    <t>93N</t>
  </si>
  <si>
    <t>93O</t>
  </si>
  <si>
    <t>93P</t>
  </si>
  <si>
    <t>93Q</t>
  </si>
  <si>
    <t>93R</t>
  </si>
  <si>
    <t>93S</t>
  </si>
  <si>
    <t>93T</t>
  </si>
  <si>
    <t>93U</t>
  </si>
  <si>
    <t>93V</t>
  </si>
  <si>
    <t>93W</t>
  </si>
  <si>
    <t>93X</t>
  </si>
  <si>
    <t>93Y</t>
  </si>
  <si>
    <t>93Z</t>
  </si>
  <si>
    <t>94A</t>
  </si>
  <si>
    <t>94B</t>
  </si>
  <si>
    <t>94C</t>
  </si>
  <si>
    <t>94D</t>
  </si>
  <si>
    <t>94E</t>
  </si>
  <si>
    <t>94F</t>
  </si>
  <si>
    <t>94G</t>
  </si>
  <si>
    <t>94H</t>
  </si>
  <si>
    <t>94I</t>
  </si>
  <si>
    <t>94J</t>
  </si>
  <si>
    <t>94K</t>
  </si>
  <si>
    <t>94L</t>
  </si>
  <si>
    <t>94M</t>
  </si>
  <si>
    <t>94N</t>
  </si>
  <si>
    <t>N</t>
  </si>
  <si>
    <t>BLOQUE TEMPORAL</t>
  </si>
  <si>
    <t>EVENTO</t>
  </si>
  <si>
    <t>Sei Whale</t>
  </si>
  <si>
    <t>Sei</t>
  </si>
  <si>
    <t>Pike Whale</t>
  </si>
  <si>
    <t>Pike</t>
  </si>
  <si>
    <t>Sperm Whale, Poor Beast</t>
  </si>
  <si>
    <t>Bottle-nosed Whale</t>
  </si>
  <si>
    <t>Killer Whale</t>
  </si>
  <si>
    <t>Orca</t>
  </si>
  <si>
    <t>Petrel de las Tormentas</t>
  </si>
  <si>
    <t>x Especies</t>
  </si>
  <si>
    <t>x Individuos</t>
  </si>
  <si>
    <t>Humback Whale</t>
  </si>
  <si>
    <t>"They were making a noise like whistling. Two were apparently engaged in sexual intercourse…" (Bagshawe, 1939: 256)</t>
  </si>
  <si>
    <t>Elephant Seal</t>
  </si>
  <si>
    <t>Leopard Seal</t>
  </si>
  <si>
    <t>Crabeater Seal</t>
  </si>
  <si>
    <t>Penguins</t>
  </si>
  <si>
    <t>Wilson Petrel</t>
  </si>
  <si>
    <t>Mamals y birds</t>
  </si>
  <si>
    <t xml:space="preserve">Cape Pigeons, Dominican Gulls y Wilson's Petrels </t>
  </si>
  <si>
    <t>Killer Whale, Dominican Gull y Skua</t>
  </si>
  <si>
    <t>Leopard Seal y Whale</t>
  </si>
  <si>
    <t>"(21. 3. 22.) While the chief engineer was out in the motor boat in the afternoon he saw a Leopard Seal seize a Shag which was resting on a piece of ice. At the first on slaught the Leopard pulled out the Shag's tail and then, as the bird was unable to fly, secured it easily." (Bagshawe, 1939: 262)</t>
  </si>
  <si>
    <t>Leopard Seal, Shag</t>
  </si>
  <si>
    <t>Weddell Seal, Crabeater Seal y Killer Whale</t>
  </si>
  <si>
    <t>Crabeater Seal y Killer Whale</t>
  </si>
  <si>
    <t>CETÁCEOS</t>
  </si>
  <si>
    <t>AVES - OTRAS</t>
  </si>
  <si>
    <t>ESPECIE</t>
  </si>
  <si>
    <t>MATERIAL</t>
  </si>
  <si>
    <t>INTELECTUAL</t>
  </si>
  <si>
    <t>"(30. 6. 21.) At noon saw a flight of about two hundred birds coming up from the south and keeping near the Glacier. They soon flew past the hut up the Channel, keeping quite close to the surface of the water in the formation shown in sketch. They made for Shag Point." (Bagshawe, 1939: 272)</t>
  </si>
  <si>
    <t>"In flight they were very noisy, making an audible sound with their wing flapping which was very rapid. For food they lived on any offal they could find, and were driven to all sorts of extremities in hard times." (Bagshawe, 1939: 282)</t>
  </si>
  <si>
    <t>II ANEXO</t>
  </si>
  <si>
    <t>Ross</t>
  </si>
  <si>
    <t>TOTAL</t>
  </si>
  <si>
    <t>CETACEOS</t>
  </si>
  <si>
    <t>PINNÍPEDOS</t>
  </si>
  <si>
    <t>Penguins y Neighbors</t>
  </si>
  <si>
    <t>Penguins y Seals</t>
  </si>
  <si>
    <t>Pingüinos y Little Fellows</t>
  </si>
  <si>
    <t>Penguins y Ringued Penguins</t>
  </si>
  <si>
    <t>Cape Pigeons, Dominican Gulls,  Wilson's Petrels y Brown Skuas</t>
  </si>
  <si>
    <t>Fish y Whale</t>
  </si>
  <si>
    <t>Ringued Penguin y Macaroni Penguins</t>
  </si>
  <si>
    <t>Crabeater Seal y Weddell Seal</t>
  </si>
  <si>
    <t>Whale y Milk Whale</t>
  </si>
  <si>
    <t>Whale, Animal, Noble Creature y Blue Whale</t>
  </si>
  <si>
    <t>Whale, Blue Whale y Fin Whale</t>
  </si>
  <si>
    <t>Humback Whale y Barnacles</t>
  </si>
  <si>
    <t>Dogs</t>
  </si>
  <si>
    <t>Penguin, Elephant Seal y Weddell Seal</t>
  </si>
  <si>
    <t>Adelie Penguin</t>
  </si>
  <si>
    <t>Watlled Sheathbills, Macaroni Penguins y Cape Pigeon</t>
  </si>
  <si>
    <t>Gentoo Penguin y Ringued Penguins</t>
  </si>
  <si>
    <t>Gentoo Penguin y Fellow Penguins</t>
  </si>
  <si>
    <t>Seal</t>
  </si>
  <si>
    <t>Seal, Skuas, Gulls y Scavengers</t>
  </si>
  <si>
    <t>Echinoderms y Penguins</t>
  </si>
  <si>
    <t>Seal, Brown Skua, Penguin</t>
  </si>
  <si>
    <t>Gentoo Penguin y Dominican Gull</t>
  </si>
  <si>
    <t xml:space="preserve">Ringued Penguin, Shags y Sheathbills </t>
  </si>
  <si>
    <t>Penguins y Poor Little Fellows</t>
  </si>
  <si>
    <t>Elephant Seal y Penguins</t>
  </si>
  <si>
    <t>Seal y Fin Whales</t>
  </si>
  <si>
    <t>Penguins, Ringued Penguins y Gentoos</t>
  </si>
  <si>
    <t>Dogs, Peggy, Florrie y Swift, Poor Little Peggy</t>
  </si>
  <si>
    <t>Seals, Lady</t>
  </si>
  <si>
    <t>Seal y Penguins</t>
  </si>
  <si>
    <t>Reindeer</t>
  </si>
  <si>
    <t>Fin Whale y Shags</t>
  </si>
  <si>
    <t>Dogs, Poor old Swift, Peggy</t>
  </si>
  <si>
    <t>Shags</t>
  </si>
  <si>
    <t>Shags y Florrie</t>
  </si>
  <si>
    <t>Dogs y Penguins</t>
  </si>
  <si>
    <t>Shags, Penguins, Elephant Seal, Huge Beast</t>
  </si>
  <si>
    <t>Adelie Penguin y Genttoo</t>
  </si>
  <si>
    <t>Penguins y Little Fellows</t>
  </si>
  <si>
    <t>Penguins y Birds</t>
  </si>
  <si>
    <t>Adelie Penguins y Gentoo Penguins</t>
  </si>
  <si>
    <t>Weddell Seal, Lamb, Little Fellow, Son</t>
  </si>
  <si>
    <t>Ringued Penguins, Gentoo Penguins y Friends</t>
  </si>
  <si>
    <t>Leopard Seal, Penguins y Whales</t>
  </si>
  <si>
    <t>Penguins y Gentoo</t>
  </si>
  <si>
    <t>Penguins, Sarah, Lady, Gentoo Penguins,  Tweedle-Dum and Tweedle-Dee, Anne, Queen</t>
  </si>
  <si>
    <t>Gentoo Penguin, Ringued Penguin, Gentoo</t>
  </si>
  <si>
    <t>Penguins, Dora, bird, Woman</t>
  </si>
  <si>
    <t>Ringued Penguin, Gentoo, Dirty, Gentoo Lady, Anne, the Queen of the Ash-dump</t>
  </si>
  <si>
    <t>Penguin</t>
  </si>
  <si>
    <t>Dogs, Seals y Sheep</t>
  </si>
  <si>
    <t>Ringued Penguin y Sheep</t>
  </si>
  <si>
    <t>Gentoo y Ringued Penguin</t>
  </si>
  <si>
    <t>Ringued Penguins, Gentoo y Sarah</t>
  </si>
  <si>
    <t>Penguins y Sarah</t>
  </si>
  <si>
    <t>Animal Life</t>
  </si>
  <si>
    <t>Killer Whale , Leopard Seal, Penguins, Weddell Seal</t>
  </si>
  <si>
    <t>Bottle Nosed Whale y Species</t>
  </si>
  <si>
    <t>Young Male</t>
  </si>
  <si>
    <t>Young one</t>
  </si>
  <si>
    <t>Male y Female</t>
  </si>
  <si>
    <t>Large Male</t>
  </si>
  <si>
    <t>Small male</t>
  </si>
  <si>
    <t>Large one</t>
  </si>
  <si>
    <t xml:space="preserve">Male  </t>
  </si>
  <si>
    <t>One</t>
  </si>
  <si>
    <t>Leopard Seal y Penguins</t>
  </si>
  <si>
    <t>One y Penguin</t>
  </si>
  <si>
    <t>Leopard Seal, penguins y One</t>
  </si>
  <si>
    <t>Leopard Seal, Penguins y Dominican Gull</t>
  </si>
  <si>
    <t>Leopard Seal, Skua, Ringued Penguin y Dominican Gull</t>
  </si>
  <si>
    <t>Seals, Octopus y Fish</t>
  </si>
  <si>
    <t>Scavenging birds, Weddell Seal, Sheathbil y Dominican Gull</t>
  </si>
  <si>
    <t>Weddell Seal, Pretty Little Fellow, Son</t>
  </si>
  <si>
    <t>Crabeater Seal y Neighbour</t>
  </si>
  <si>
    <t>young male y Killer Whale</t>
  </si>
  <si>
    <t>Crabeater Seal, Seal y Poor Animal</t>
  </si>
  <si>
    <t xml:space="preserve">One </t>
  </si>
  <si>
    <t>Two</t>
  </si>
  <si>
    <t>Penguins, Gentoo y Ringued</t>
  </si>
  <si>
    <t>Birds</t>
  </si>
  <si>
    <t xml:space="preserve">Bird </t>
  </si>
  <si>
    <t>One y Penguins</t>
  </si>
  <si>
    <t>Bird</t>
  </si>
  <si>
    <t>One y Two</t>
  </si>
  <si>
    <t>Two y Seven</t>
  </si>
  <si>
    <t>Seven y Five</t>
  </si>
  <si>
    <t>Cape Pigeon. Scavenger y Whale</t>
  </si>
  <si>
    <t>Twelve</t>
  </si>
  <si>
    <t>Several</t>
  </si>
  <si>
    <t xml:space="preserve">NOMBRE </t>
  </si>
  <si>
    <t>OTRO</t>
  </si>
  <si>
    <t>T1</t>
  </si>
  <si>
    <t>T2</t>
  </si>
  <si>
    <t>T3</t>
  </si>
  <si>
    <t>One y Cape Pigeon</t>
  </si>
  <si>
    <t>Numbers</t>
  </si>
  <si>
    <t>Wild life, Birds, Sheathbills ,Terns, Snow Petrels</t>
  </si>
  <si>
    <t>Ones</t>
  </si>
  <si>
    <t>Two y Medusa</t>
  </si>
  <si>
    <t xml:space="preserve">Six </t>
  </si>
  <si>
    <t>Six, Two y Three</t>
  </si>
  <si>
    <t>Birds y Whale</t>
  </si>
  <si>
    <t>Adult</t>
  </si>
  <si>
    <t>Snow Petrel, One y Several</t>
  </si>
  <si>
    <t>Fin Whale y Poor Beast</t>
  </si>
  <si>
    <t>Ringued Penguins, Weddell Seals, Crabeater Seal y Leopard Seal</t>
  </si>
  <si>
    <t xml:space="preserve">Whale </t>
  </si>
  <si>
    <t>Snow Petrel, Wilson Petrel, Giant Petrel, Antarctic Tern</t>
  </si>
  <si>
    <t>Fin Whale y The beast</t>
  </si>
  <si>
    <t>Seals, Penguins y Fur Seals</t>
  </si>
  <si>
    <t>Cape Pigeon, Bird y John Henry</t>
  </si>
  <si>
    <t>Fin Whales</t>
  </si>
  <si>
    <t>Fin Whale y Pork</t>
  </si>
  <si>
    <t>Finbacks</t>
  </si>
  <si>
    <t>Ringued Penguins y Humbpack Whale</t>
  </si>
  <si>
    <t>Dominican Gull y Leopard Seal</t>
  </si>
  <si>
    <t>Brown Skuas, Dominican Gulls, Whale</t>
  </si>
  <si>
    <t>Penguins, Amusing Creatures, Friends y Chief Occupants</t>
  </si>
  <si>
    <t xml:space="preserve"> Nine</t>
  </si>
  <si>
    <t xml:space="preserve"> Shag</t>
  </si>
  <si>
    <t xml:space="preserve"> Birds</t>
  </si>
  <si>
    <t xml:space="preserve"> A Hundred</t>
  </si>
  <si>
    <t xml:space="preserve"> Thirteen</t>
  </si>
  <si>
    <t xml:space="preserve"> Young</t>
  </si>
  <si>
    <t xml:space="preserve"> Two young</t>
  </si>
  <si>
    <t xml:space="preserve"> Shags</t>
  </si>
  <si>
    <t xml:space="preserve"> Thirty Two</t>
  </si>
  <si>
    <t xml:space="preserve"> Two adults</t>
  </si>
  <si>
    <t>Leopard Seal, Shag y Enemy</t>
  </si>
  <si>
    <t>Gulls y Sheathbill</t>
  </si>
  <si>
    <t>Birds y Sheathbills</t>
  </si>
  <si>
    <t xml:space="preserve"> Medusa y Whale</t>
  </si>
  <si>
    <t xml:space="preserve"> Two</t>
  </si>
  <si>
    <t xml:space="preserve"> Gulls y Weddell Seal</t>
  </si>
  <si>
    <t xml:space="preserve"> Two y Skua</t>
  </si>
  <si>
    <t>Several y Penguin</t>
  </si>
  <si>
    <t xml:space="preserve"> Birds y Skuas</t>
  </si>
  <si>
    <t xml:space="preserve"> Gulls y Killer Whale</t>
  </si>
  <si>
    <t>Three y Seal</t>
  </si>
  <si>
    <t xml:space="preserve"> Killer Whale,  Weddell Seal y Gulls</t>
  </si>
  <si>
    <t xml:space="preserve"> Gull y Penguin</t>
  </si>
  <si>
    <t xml:space="preserve"> Skua y Whale</t>
  </si>
  <si>
    <t>Penguins y Seal</t>
  </si>
  <si>
    <t>Young, Mother Bird</t>
  </si>
  <si>
    <t xml:space="preserve"> Bird </t>
  </si>
  <si>
    <t>Little cannibals y dead comrades</t>
  </si>
  <si>
    <t xml:space="preserve">Sheathbill, Bird, Dominican Gull y Gull </t>
  </si>
  <si>
    <t>Birds, Sheathbill y Penguin</t>
  </si>
  <si>
    <t>Birds y Penguin</t>
  </si>
  <si>
    <t>Birds, Sheathbill y One</t>
  </si>
  <si>
    <t>Old friends the Penguins</t>
  </si>
  <si>
    <t>Ringued Penguins y Shags</t>
  </si>
  <si>
    <t>Fin Whale y Whale</t>
  </si>
  <si>
    <t>Pigs y Porks</t>
  </si>
  <si>
    <t>Blue Whale y Whale</t>
  </si>
  <si>
    <t>Leopard Seal y Animal</t>
  </si>
  <si>
    <t>Two Hundreds y Whales</t>
  </si>
  <si>
    <t>Weddell Seal y Crabeater</t>
  </si>
  <si>
    <t>Blue whale, Humpback Whale y Fin Whale</t>
  </si>
  <si>
    <t>Blue Whales y Little School</t>
  </si>
  <si>
    <t>Ringued Penguins, Shags, Fin Whales y Whales</t>
  </si>
  <si>
    <t>School, Finback y Whale</t>
  </si>
  <si>
    <t>Fin Whales y Whale</t>
  </si>
  <si>
    <t>Bottlenosed Whales, Fin Whales, Blue Whales, Humpack Whale</t>
  </si>
  <si>
    <t xml:space="preserve">Fin Whale, Ringued  Penguins y Humpback Whales </t>
  </si>
  <si>
    <t>Leopard Seal y Penguin</t>
  </si>
  <si>
    <t>Tern y Dominican Gull</t>
  </si>
  <si>
    <t>Wilsons Petrel, Brown Skua y Gentoo Penguin, Seaweeds, small fish, sea-urchins, starfish, shells, worms and many Euphausids</t>
  </si>
  <si>
    <t>Leopard Seal yunwelcome follower</t>
  </si>
  <si>
    <t>Mamals</t>
  </si>
  <si>
    <t>Animal life</t>
  </si>
  <si>
    <t>Wild life</t>
  </si>
  <si>
    <t>Otros Términos</t>
  </si>
  <si>
    <t xml:space="preserve">CAZA </t>
  </si>
  <si>
    <t>RELACIONES X TIEMPO</t>
  </si>
  <si>
    <t>"Although it was expected, yet for those of us who had already visited the Antarctic in 1904 (when we knew that we were the only human beings there) the meeting with vessels quietly carrying on their work in this region had something impressive and almost uncanny about it." (Charcot, 1911: 32)</t>
  </si>
  <si>
    <t>"The smell, moreover, being really unbearable, we lose no time in moving and making for the further end of the basin…" (Charcot, 1911: 33)</t>
  </si>
  <si>
    <t>FRAGMENTOS DIARIO - CITAS TEXTUALES</t>
  </si>
  <si>
    <t xml:space="preserve"> "MARCH 13. We have seen a few seals swimming around but not one has come up on shore." (Bagshawe, 1939: 70)</t>
  </si>
  <si>
    <t>TOTAL BLOQUE I</t>
  </si>
  <si>
    <t>TOTAL BLOQUE II</t>
  </si>
  <si>
    <t>Humano-Animal</t>
  </si>
  <si>
    <t>en Mercancía</t>
  </si>
  <si>
    <t>en Muestra</t>
  </si>
  <si>
    <t>RELACIONES GENERALES - FRECUENCIA (f)</t>
  </si>
  <si>
    <t>RELACIONES PRINCIPALES - FRECUENCIA (f)</t>
  </si>
  <si>
    <t>RELACIONES X ESPECIES - FRECUENCIA (f)</t>
  </si>
  <si>
    <t>RELACIONES  PRINCIPALES X ESPECIE (f)</t>
  </si>
  <si>
    <t>CAPITULO</t>
  </si>
  <si>
    <r>
      <t xml:space="preserve">"It may be wondered why only casual mention is made of our </t>
    </r>
    <r>
      <rPr>
        <sz val="10"/>
        <color rgb="FFFF0000"/>
        <rFont val="Century Gothic"/>
      </rPr>
      <t>neighbors</t>
    </r>
    <r>
      <rPr>
        <sz val="10"/>
        <color theme="2" tint="-0.499984740745262"/>
        <rFont val="Century Gothic"/>
      </rPr>
      <t xml:space="preserve">, the </t>
    </r>
    <r>
      <rPr>
        <sz val="10"/>
        <color rgb="FFFF0000"/>
        <rFont val="Century Gothic"/>
      </rPr>
      <t>penguins</t>
    </r>
    <r>
      <rPr>
        <sz val="10"/>
        <color theme="2" tint="-0.499984740745262"/>
        <rFont val="Century Gothic"/>
      </rPr>
      <t xml:space="preserve"> throughout this book. The reason of this is that a recitation of their habits would occupy a whole volume, and as space is limited in this book it was thought better to make no more than passing reference to them and refer the interested readers to a memoir recently published by the Zoological Society of London dealing entirely with them." (Bagshawe, 1939: 1i1)</t>
    </r>
  </si>
  <si>
    <r>
      <t>"It is perhaps worth recording that we were the first British party to winter in this part of the Antarctic and the smallest that has ever been South. We had no tinned meats and lived mainly on the food which nature had provided -</t>
    </r>
    <r>
      <rPr>
        <sz val="10"/>
        <color rgb="FFFF0000"/>
        <rFont val="Century Gothic"/>
      </rPr>
      <t>penguins</t>
    </r>
    <r>
      <rPr>
        <sz val="10"/>
        <color theme="2" tint="-0.499984740745262"/>
        <rFont val="Century Gothic"/>
      </rPr>
      <t xml:space="preserve"> and</t>
    </r>
    <r>
      <rPr>
        <sz val="10"/>
        <color rgb="FFFF0000"/>
        <rFont val="Century Gothic"/>
      </rPr>
      <t xml:space="preserve"> seals</t>
    </r>
    <r>
      <rPr>
        <sz val="10"/>
        <color theme="2" tint="-0.499984740745262"/>
        <rFont val="Century Gothic"/>
      </rPr>
      <t>-; thus we avoided the dreaded scurvy" (Bagshawe, 1939: 1i1)</t>
    </r>
  </si>
  <si>
    <r>
      <t xml:space="preserve">"A few </t>
    </r>
    <r>
      <rPr>
        <sz val="10"/>
        <color rgb="FFFF0000"/>
        <rFont val="Century Gothic"/>
      </rPr>
      <t>albatros</t>
    </r>
    <r>
      <rPr>
        <sz val="10"/>
        <color theme="2" tint="-0.499984740745262"/>
        <rFont val="Century Gothic"/>
      </rPr>
      <t xml:space="preserve"> still followed in our wake, wise determined looking birds" (Bagshawe, 1939: 2)</t>
    </r>
  </si>
  <si>
    <r>
      <t xml:space="preserve">"The walk over the slippery ice seemed rather hazardous to one not accustumed to it, but to see a </t>
    </r>
    <r>
      <rPr>
        <sz val="10"/>
        <color rgb="FFFF0000"/>
        <rFont val="Century Gothic"/>
      </rPr>
      <t>penguin</t>
    </r>
    <r>
      <rPr>
        <sz val="10"/>
        <color theme="2" tint="-0.499984740745262"/>
        <rFont val="Century Gothic"/>
      </rPr>
      <t xml:space="preserve"> rookery for the first time was ample repayement. For real comedy, with actors as funny as those in any theatre, give me a penguin rookery; it was unfair to judge the </t>
    </r>
    <r>
      <rPr>
        <sz val="10"/>
        <color rgb="FFFF0000"/>
        <rFont val="Century Gothic"/>
      </rPr>
      <t>little fellows</t>
    </r>
    <r>
      <rPr>
        <sz val="10"/>
        <color theme="2" tint="-0.499984740745262"/>
        <rFont val="Century Gothic"/>
      </rPr>
      <t xml:space="preserve"> by their rather sorry looking individuals in zoos."  (Bagshawe, 1939: 6)</t>
    </r>
  </si>
  <si>
    <r>
      <t xml:space="preserve">"The rookery which we visited was a small one, inhabited by ringed or Antarctic </t>
    </r>
    <r>
      <rPr>
        <sz val="10"/>
        <color rgb="FFFF0000"/>
        <rFont val="Century Gothic"/>
      </rPr>
      <t>penguins.</t>
    </r>
    <r>
      <rPr>
        <sz val="10"/>
        <color theme="2" tint="-0.499984740745262"/>
        <rFont val="Century Gothic"/>
      </rPr>
      <t xml:space="preserve"> The first thing that strikes one about a penguin rookery is the fearful noise that goes on the whole time, the second, the oudor; in fact this two characteristics enable one to locate a rookery long before it can be seen. The rookery reminiscent of a farm-yard on a wet winter's day. The </t>
    </r>
    <r>
      <rPr>
        <sz val="10"/>
        <color rgb="FFFF0000"/>
        <rFont val="Century Gothic"/>
      </rPr>
      <t>ringed penguins</t>
    </r>
    <r>
      <rPr>
        <sz val="10"/>
        <color theme="2" tint="-0.499984740745262"/>
        <rFont val="Century Gothic"/>
      </rPr>
      <t>, who prefer the higher grounds for their nest, had quite a long way to go down the slope to reach the sea. Sometimes they attempted to run, or rather waddle, more quickly, but they found this difficult and usually toppled over and had to continue the rest of the journey toboggan-wise, propelled along the ground by their flipper" (Bagshawe, 1939: 7)</t>
    </r>
  </si>
  <si>
    <r>
      <t xml:space="preserve">"My heart sank when a basket of eggs was alloted to me to carry back to the ship, for I knew that a mishap would bring anything but sympathy from my companions who could climb about like mountain </t>
    </r>
    <r>
      <rPr>
        <sz val="10"/>
        <color rgb="FFFF0000"/>
        <rFont val="Century Gothic"/>
      </rPr>
      <t>goats</t>
    </r>
    <r>
      <rPr>
        <sz val="10"/>
        <color theme="2" tint="-0.499984740745262"/>
        <rFont val="Century Gothic"/>
      </rPr>
      <t xml:space="preserve">. The eggs where about the size of a </t>
    </r>
    <r>
      <rPr>
        <sz val="10"/>
        <color rgb="FFFF0000"/>
        <rFont val="Century Gothic"/>
      </rPr>
      <t xml:space="preserve">ducks </t>
    </r>
    <r>
      <rPr>
        <sz val="10"/>
        <color theme="2" tint="-0.499984740745262"/>
        <rFont val="Century Gothic"/>
      </rPr>
      <t>egg, are quite good to eat when boiled (...)They are really most palatable in the forms of omelettes, scrambled or fried..." (Bagshawe, 1939: 7)</t>
    </r>
  </si>
  <si>
    <r>
      <t xml:space="preserve">"The decks were soon covered with a mixture of </t>
    </r>
    <r>
      <rPr>
        <sz val="10"/>
        <color rgb="FFFF0000"/>
        <rFont val="Century Gothic"/>
      </rPr>
      <t>whale</t>
    </r>
    <r>
      <rPr>
        <sz val="10"/>
        <color theme="2" tint="-0.499984740745262"/>
        <rFont val="Century Gothic"/>
      </rPr>
      <t xml:space="preserve"> oil, blood and coal dust. The first journey I made was by the latter route, foolishly enough without a hat. I thought that the moisture dripping on my head was water until I found out, to my horror, that it was whale blood. The smell of it all was awfull" (Bagshawe, 1939: 8)</t>
    </r>
  </si>
  <si>
    <r>
      <t xml:space="preserve">"Thousands of </t>
    </r>
    <r>
      <rPr>
        <sz val="10"/>
        <color rgb="FFFF0000"/>
        <rFont val="Century Gothic"/>
      </rPr>
      <t>Cape Pigeons</t>
    </r>
    <r>
      <rPr>
        <sz val="10"/>
        <color theme="2" tint="-0.499984740745262"/>
        <rFont val="Century Gothic"/>
      </rPr>
      <t xml:space="preserve"> (Dttption fttpcw) flew and swam around the carcases, fighting more than eating. Two would often fight over the possession of a whole carcase, so occupied that they could easily be caught while they were paddling about. Sometimes they dived down below the water after a morsel thrown overboard. In addition there were hundreds of the dainty little </t>
    </r>
    <r>
      <rPr>
        <sz val="10"/>
        <color rgb="FFFF0000"/>
        <rFont val="Century Gothic"/>
      </rPr>
      <t xml:space="preserve">Wilson's Petrels </t>
    </r>
    <r>
      <rPr>
        <sz val="10"/>
        <color theme="2" tint="-0.499984740745262"/>
        <rFont val="Century Gothic"/>
      </rPr>
      <t xml:space="preserve">(Oceamtes occttnictts) skimming the surface of the water, as well as </t>
    </r>
    <r>
      <rPr>
        <sz val="10"/>
        <color rgb="FFFF0000"/>
        <rFont val="Century Gothic"/>
      </rPr>
      <t>Dominican Gulls</t>
    </r>
    <r>
      <rPr>
        <sz val="10"/>
        <color theme="2" tint="-0.499984740745262"/>
        <rFont val="Century Gothic"/>
      </rPr>
      <t xml:space="preserve"> (Ltirus dominicanus) and </t>
    </r>
    <r>
      <rPr>
        <sz val="10"/>
        <color rgb="FFFF0000"/>
        <rFont val="Century Gothic"/>
      </rPr>
      <t xml:space="preserve">Brown Skuas </t>
    </r>
    <r>
      <rPr>
        <sz val="10"/>
        <color theme="2" tint="-0.499984740745262"/>
        <rFont val="Century Gothic"/>
      </rPr>
      <t>(Cathantcht skitti)" (Bagshawe, 1939:8)</t>
    </r>
  </si>
  <si>
    <r>
      <t xml:space="preserve">"The Ronald had, in addition to the usual equipment for dealing with </t>
    </r>
    <r>
      <rPr>
        <sz val="10"/>
        <color rgb="FFFF0000"/>
        <rFont val="Century Gothic"/>
      </rPr>
      <t xml:space="preserve">whales </t>
    </r>
    <r>
      <rPr>
        <sz val="10"/>
        <color theme="2" tint="-0.499984740745262"/>
        <rFont val="Century Gothic"/>
      </rPr>
      <t>on board a factory on shore which had not been used since the 1916-17 season (...) by the provision of a slipway to the shore, the whale bodies could be hauled up on land and cut up there. This factory, as well as extracting oil, also made artificial manure from the parts which would otherwise have been wasted" (Bagshawe, 1939: 8)</t>
    </r>
  </si>
  <si>
    <r>
      <t xml:space="preserve">"Consequently when these ships had finished with their </t>
    </r>
    <r>
      <rPr>
        <sz val="10"/>
        <color rgb="FFFF0000"/>
        <rFont val="Century Gothic"/>
      </rPr>
      <t>whales</t>
    </r>
    <r>
      <rPr>
        <sz val="10"/>
        <color theme="2" tint="-0.499984740745262"/>
        <rFont val="Century Gothic"/>
      </rPr>
      <t>, the carcases and other refuse were allowed to float around them. The stench from the masses of intestines, stomachs and livers was too revoking to be described, and the water around the ships was discoloured with the oil and blood. The shore in the neighbourhood was hidden by an accumulation of meat and bones in various stages ofputrefaction. Some of the flesh was a relic from previous seasons, so that, when getting ashore from a boat, one was liable to find oneself wallowing in old whale flesh instead of stepping upon solid ground." (Bagshawe, 1939:9)</t>
    </r>
  </si>
  <si>
    <r>
      <t xml:space="preserve">"In the afternoon we went in the large motor boat to fish just outside the harbour, and in a very short time caught a hundred or so fair-sized </t>
    </r>
    <r>
      <rPr>
        <sz val="10"/>
        <color rgb="FFFF0000"/>
        <rFont val="Century Gothic"/>
      </rPr>
      <t>fish</t>
    </r>
    <r>
      <rPr>
        <sz val="10"/>
        <color theme="2" tint="-0.499984740745262"/>
        <rFont val="Century Gothic"/>
      </rPr>
      <t xml:space="preserve">. The method was quite simple. The method was quite simple A weighted line to which hooks baited with </t>
    </r>
    <r>
      <rPr>
        <sz val="10"/>
        <color rgb="FFFF0000"/>
        <rFont val="Century Gothic"/>
      </rPr>
      <t>whale</t>
    </r>
    <r>
      <rPr>
        <sz val="10"/>
        <color theme="2" tint="-0.499984740745262"/>
        <rFont val="Century Gothic"/>
      </rPr>
      <t xml:space="preserve"> meat were attached was lowered until it touched bottom. It was then pulled up about an arm's length and almost immediately one or two fish would bite." (Bagshawe, 1939: 9) </t>
    </r>
  </si>
  <si>
    <r>
      <t xml:space="preserve">"In order to gain some idea of the features of the island, I set out the following morning to walk to the north-east point. On the way to the large </t>
    </r>
    <r>
      <rPr>
        <sz val="10"/>
        <color rgb="FFFF0000"/>
        <rFont val="Century Gothic"/>
      </rPr>
      <t>penguin</t>
    </r>
    <r>
      <rPr>
        <sz val="10"/>
        <color theme="2" tint="-0.499984740745262"/>
        <rFont val="Century Gothic"/>
      </rPr>
      <t xml:space="preserve"> rookery by 'Sowing-Machine Rock', on, the east side of the island, only a few patches of volcanic debris were bare, the rest being covered by snow. This rookery, the largest on the island, was inhabited by </t>
    </r>
    <r>
      <rPr>
        <sz val="10"/>
        <color rgb="FFFF0000"/>
        <rFont val="Century Gothic"/>
      </rPr>
      <t xml:space="preserve">Ringed Penguins </t>
    </r>
    <r>
      <rPr>
        <sz val="10"/>
        <color theme="2" tint="-0.499984740745262"/>
        <rFont val="Century Gothic"/>
      </rPr>
      <t xml:space="preserve">and a small colony of </t>
    </r>
    <r>
      <rPr>
        <sz val="10"/>
        <color rgb="FFFF0000"/>
        <rFont val="Century Gothic"/>
      </rPr>
      <t>Macaroni Penguins</t>
    </r>
    <r>
      <rPr>
        <sz val="10"/>
        <color theme="2" tint="-0.499984740745262"/>
        <rFont val="Century Gothic"/>
      </rPr>
      <t>. The latter are slightly larger than the Ringed Penguins and of quieter and more peaceful disposition. The head and back are of a bluish black colour with a kind of sheen. Above the eyes there are bands of long yellow-gold eyebrows which join at the forehead. The beak is a reddish brown colour. In contrast to the Ringed Penguin they lay only one egg which is slightly larger than that of the Ringed Penguin and of a bluish white colour. (Bagshawe, 1939: 10)</t>
    </r>
  </si>
  <si>
    <r>
      <t xml:space="preserve">"Just as we were about to turn inland, we saw our first </t>
    </r>
    <r>
      <rPr>
        <sz val="10"/>
        <color rgb="FFFF0000"/>
        <rFont val="Century Gothic"/>
      </rPr>
      <t>seals</t>
    </r>
    <r>
      <rPr>
        <sz val="10"/>
        <color theme="2" tint="-0.499984740745262"/>
        <rFont val="Century Gothic"/>
      </rPr>
      <t xml:space="preserve">, a </t>
    </r>
    <r>
      <rPr>
        <sz val="10"/>
        <color rgb="FFFF0000"/>
        <rFont val="Century Gothic"/>
      </rPr>
      <t>Crabeater Seal</t>
    </r>
    <r>
      <rPr>
        <sz val="10"/>
        <color theme="2" tint="-0.499984740745262"/>
        <rFont val="Century Gothic"/>
      </rPr>
      <t xml:space="preserve"> and eight </t>
    </r>
    <r>
      <rPr>
        <sz val="10"/>
        <color rgb="FFFF0000"/>
        <rFont val="Century Gothic"/>
      </rPr>
      <t>Weddell Seals</t>
    </r>
    <r>
      <rPr>
        <sz val="10"/>
        <color theme="2" tint="-0.499984740745262"/>
        <rFont val="Century Gothic"/>
      </rPr>
      <t xml:space="preserve">, basking in the sun on the beach. They seemed very helpless, unwieldy creatures, breathing thickly as though they had bad colds. Near them were a few Gentoo Penguins which may have been visitors  from another island or may have belonged to a rookery some part of Deception Island." (Bagshawe, 1939:11) </t>
    </r>
  </si>
  <si>
    <r>
      <t xml:space="preserve">"We did not see </t>
    </r>
    <r>
      <rPr>
        <sz val="10"/>
        <color rgb="FFFF0000"/>
        <rFont val="Century Gothic"/>
      </rPr>
      <t>Gentoo</t>
    </r>
    <r>
      <rPr>
        <sz val="10"/>
        <color theme="2" tint="-0.499984740745262"/>
        <rFont val="Century Gothic"/>
      </rPr>
      <t xml:space="preserve"> rookery on Deception Island, but Charcot records their nesting there in the account of his second expedition. (Bagshawe, 1939: 11)</t>
    </r>
  </si>
  <si>
    <r>
      <t xml:space="preserve">"Whilst we were walking we came across a number of nests of the </t>
    </r>
    <r>
      <rPr>
        <sz val="10"/>
        <color rgb="FFFF0000"/>
        <rFont val="Century Gothic"/>
      </rPr>
      <t>Dominican Gull</t>
    </r>
    <r>
      <rPr>
        <sz val="10"/>
        <color theme="2" tint="-0.499984740745262"/>
        <rFont val="Century Gothic"/>
      </rPr>
      <t>, which were composed of feathers and occasionally moss and contained eggs. Three eggs make a clutch" (Bagshawe, 1939: 12)</t>
    </r>
  </si>
  <si>
    <r>
      <t xml:space="preserve">"One of our great attractions at Deception Island was the opportunity of whaling. When, therefore, on the evening of 29 November, one of the catchers, the Graham, appeared with her catch, actually two </t>
    </r>
    <r>
      <rPr>
        <sz val="10"/>
        <color rgb="FFFF0000"/>
        <rFont val="Century Gothic"/>
      </rPr>
      <t>Blue Whales</t>
    </r>
    <r>
      <rPr>
        <sz val="10"/>
        <color theme="2" tint="-0.499984740745262"/>
        <rFont val="Century Gothic"/>
      </rPr>
      <t>, I went on board for her next trip." (Bagshawe, 1939:15)</t>
    </r>
  </si>
  <si>
    <r>
      <t xml:space="preserve">"At 6 a.m. on the joth, when we were out in Bransfield Strait, we were awakened by the mate with news of a whale in sight. We could see a fine </t>
    </r>
    <r>
      <rPr>
        <sz val="10"/>
        <color rgb="FFFF0000"/>
        <rFont val="Century Gothic"/>
      </rPr>
      <t>Blue Whale</t>
    </r>
    <r>
      <rPr>
        <sz val="10"/>
        <color theme="2" tint="-0.499984740745262"/>
        <rFont val="Century Gothic"/>
      </rPr>
      <t xml:space="preserve"> a short distance off. We chased it until 8 o'clock, when, after manoeuvring the ship into a favourable position, the captain was at last: able to shoot. There was an e1plosion which shook the ship. As the harpoon left the gun, the shackle to which the fore-line was attached ran down the slit in the harpoon, its impact with the end eased by a wad of tow. Meanwhile everyone hurried to his appointed duty under the directions of the captain, who lent a hand where necessary. The first or second engineer minded the winch and stopped the line from playing out too fast. The cook left his galley and helped at the winch, tightening or slackening the brake, and sprinkling ashes or sawdust on the line to prevent slipping. The mate and a sailor reloaded the gun, this time attaching the line from the second locker. Another sailor brought forward the inflating apparatus; a third went below to see that all was well in the rope lockers; a fourth was on the bridge. Even the watch left his post in the crow's-nest to lend a hand on deck. The line was gradually played out until the whale stopped and sank. The winch then gradually hauled in the main-line, and finally the fore-line, which required more care. The engineer carefully watched the block suspended from the mast over which the line passed and directly he saw by the lowering of the block that the strain was becoming too great he stopped the winch. As the strain lessened, he started up again and continued hauling in. As the thinner fore-line was more apt to slip than the main-line, the steward stood by ready to throw sawdust or ashes over it and into the grooves of the winch drums. The sailor in the locker below coiled the rope as it came down from the winch. The whale was now lying off the bows of the ship, the water around stained with its blood. The inflating tool, a long, hollow, perforated tube, with its end sharpened and flattened out, attached to a fir pole, was thrust into the whale's belly, and sufficient air pumped through to keep the animal afloat until its own decomposing gases did it themselves. This operation only took a minute or two and the hole formed was then plugged with a wad of cotton waste. Meanwhile two thin lines, attached to one another and each weighted at the end, were dropped round the tail Rope was ne1t attached to one end and pulled round the body; then lastly to this was attached the chain cable which was in turn passed round the body and used to secure it to the ship. The forward capstan was now used to haul the whale to the side ofthe ship so that its tail was sticking up above the bows and its head was astern. The ends of the tail were cut off with a flensing knife, for in rough weather they might do considerable damage to the ship, in spite of its steel sides. As it was, our ship's. A notch was also cut in the tail so that the parent ship might know by the number of notches how many harpoons were in the whale. Thus one notch denoted a single harpoon and two notches two harpoons. The fore-line was severed from the harpoon by a chopper something like a large suet chopper at the end of a long pole, the harpoon itself being left in the whale's body to be e1tracted at the factory and put into good order again by the smith. The massive harpoons were often twisted into weird shapes by their contact with the whales. The whale we had caught measured about 82 feet in length. It was a fine specimen and as it would produce a good quantity of oil, the crew who, like the workers on board the factory, were paid by the bonus system, were well pleased with themselves and their captain, who had the reputation of being a very fine shot. The whalers reckon that, on an average, a foot of whale weighs a ton, which makes the whale by far the biggest prey of any form of hunting." (Bagshawe, 1939: 16-19)</t>
    </r>
  </si>
  <si>
    <r>
      <t xml:space="preserve">"We were back at Deception Island with our catch by 1.30 p.m. and within five minutes had dumped the </t>
    </r>
    <r>
      <rPr>
        <sz val="10"/>
        <color rgb="FFFF0000"/>
        <rFont val="Century Gothic"/>
      </rPr>
      <t xml:space="preserve">whale </t>
    </r>
    <r>
      <rPr>
        <sz val="10"/>
        <color theme="2" tint="-0.499984740745262"/>
        <rFont val="Century Gothic"/>
      </rPr>
      <t xml:space="preserve">and were off again to the Straits. The watch from the crow's nest scoured the sea once more for a </t>
    </r>
    <r>
      <rPr>
        <sz val="10"/>
        <color rgb="FFFF0000"/>
        <rFont val="Century Gothic"/>
      </rPr>
      <t>whale</t>
    </r>
    <r>
      <rPr>
        <sz val="10"/>
        <color theme="2" tint="-0.499984740745262"/>
        <rFont val="Century Gothic"/>
      </rPr>
      <t xml:space="preserve"> blow', but as no whales could be sighted we proceeded a fairway into the Straits." (Bagshawe, 1939: 19)</t>
    </r>
  </si>
  <si>
    <r>
      <t xml:space="preserve">"At 8 p.m. another </t>
    </r>
    <r>
      <rPr>
        <sz val="10"/>
        <color rgb="FFFF0000"/>
        <rFont val="Century Gothic"/>
      </rPr>
      <t>whale</t>
    </r>
    <r>
      <rPr>
        <sz val="10"/>
        <color theme="2" tint="-0.499984740745262"/>
        <rFont val="Century Gothic"/>
      </rPr>
      <t xml:space="preserve"> was reported from the crow's-nest, so we altered our course to south-west, leaving Astrolabe Island well away to port. We found, however, that our whale was only a young or '</t>
    </r>
    <r>
      <rPr>
        <sz val="10"/>
        <color rgb="FFFF0000"/>
        <rFont val="Century Gothic"/>
      </rPr>
      <t>milk' whale</t>
    </r>
    <r>
      <rPr>
        <sz val="10"/>
        <color theme="2" tint="-0.499984740745262"/>
        <rFont val="Century Gothic"/>
      </rPr>
      <t xml:space="preserve"> as the whalers call them, so we gave up the chase and started off E.N.E." (Bagshawe, 1939: 19) </t>
    </r>
  </si>
  <si>
    <r>
      <t xml:space="preserve">" (...) the captain came in and told me that they were having to draw the ship to the whale. The first harpoon had struck home but the </t>
    </r>
    <r>
      <rPr>
        <sz val="10"/>
        <color rgb="FFFF0000"/>
        <rFont val="Century Gothic"/>
      </rPr>
      <t xml:space="preserve">animal </t>
    </r>
    <r>
      <rPr>
        <sz val="10"/>
        <color theme="2" tint="-0.499984740745262"/>
        <rFont val="Century Gothic"/>
      </rPr>
      <t xml:space="preserve">was not dead and a second shot would be necessary. In the mean time we were being towed about by the </t>
    </r>
    <r>
      <rPr>
        <sz val="10"/>
        <color rgb="FFFF0000"/>
        <rFont val="Century Gothic"/>
      </rPr>
      <t>whale</t>
    </r>
    <r>
      <rPr>
        <sz val="10"/>
        <color theme="2" tint="-0.499984740745262"/>
        <rFont val="Century Gothic"/>
      </rPr>
      <t xml:space="preserve">, for there is no way of stopping such a massive creature while it is still alive. I got on deck at I a.m. It was quite light outside ; in fact there is no real darkness here at this time of the year, only a peculiar dimmed light for the few hours of the night-time. This whale was another </t>
    </r>
    <r>
      <rPr>
        <sz val="10"/>
        <color rgb="FFFF0000"/>
        <rFont val="Century Gothic"/>
      </rPr>
      <t xml:space="preserve">Blue Whale </t>
    </r>
    <r>
      <rPr>
        <sz val="10"/>
        <color theme="2" tint="-0.499984740745262"/>
        <rFont val="Century Gothic"/>
      </rPr>
      <t xml:space="preserve">and a tough customer. Four lines each 120 fathoms had been played out to him, but despite the harpoon and the shell and loss of blood he still had plenty of vitality left. Gradually we got nearer to him, and as the winch slowly hauled in the main-line, the ship relieved the considerable strain by goin g ahead a little. By 1.30a.m. he was off the bows and the captain waited for a suitable chance to launch the second harpoon. The ideal spot to hit the whale is in the middle of the body beneath the dorsal fin. Off went the gun again, a tongue of fire leaping from the muzzle; out flew the line. The whale, whose blows just before the shot had changed from fifty-second intervals to twenty seconds, disappeared for three minutes on end, then came up for three blows at ten-second intervals, disappeared again for two minutes, and, after his head had made three feeble appearances to take in breath at five-second in- tervals, died. It was pathetic to see the </t>
    </r>
    <r>
      <rPr>
        <sz val="10"/>
        <color rgb="FFFF0000"/>
        <rFont val="Century Gothic"/>
      </rPr>
      <t xml:space="preserve">noble creature </t>
    </r>
    <r>
      <rPr>
        <sz val="10"/>
        <color theme="2" tint="-0.499984740745262"/>
        <rFont val="Century Gothic"/>
      </rPr>
      <t xml:space="preserve">perish, the loser of a battle between brains and brawn, and to hear the laboured breathing which told of his dying struggles. A quarter of an hour later he was alongside the ship, head to bows, and after all the usual operations was towed tail first back to Deception Island which we reached by 2 o' clock." (Bagshawe, 1939: 19-20) </t>
    </r>
  </si>
  <si>
    <r>
      <t xml:space="preserve">"At 4.30 a.m. on the 3rd we were out in the Straits oftce again, and by 8 o'clock had harpooned another whale, a female </t>
    </r>
    <r>
      <rPr>
        <sz val="10"/>
        <color rgb="FFFF0000"/>
        <rFont val="Century Gothic"/>
      </rPr>
      <t>Fin Whale</t>
    </r>
    <r>
      <rPr>
        <sz val="10"/>
        <color theme="2" tint="-0.499984740745262"/>
        <rFont val="Century Gothic"/>
      </rPr>
      <t xml:space="preserve"> (Balaenopteraphysalus) which was accompanied by a youngster about 20 feet in length, both belonging to a 'school' of whales. As we were an1ious to keep up with the school she was inflated as quickly as possible, and was left floating with a pole 9 bearing ared flag with the letters' S.F. (SvendFoyn) stuck into her to denote ownership. We were soon under way again on the track of three other </t>
    </r>
    <r>
      <rPr>
        <sz val="10"/>
        <color rgb="FFFF0000"/>
        <rFont val="Century Gothic"/>
      </rPr>
      <t>Fin Whales</t>
    </r>
    <r>
      <rPr>
        <sz val="10"/>
        <color theme="2" tint="-0.499984740745262"/>
        <rFont val="Century Gothic"/>
      </rPr>
      <t xml:space="preserve">. We went for the male, launching two harpoons before he was finished off. By midday we had left him with our first catch and were off once more after the school,which had originally consisted of eight or ten </t>
    </r>
    <r>
      <rPr>
        <sz val="10"/>
        <color rgb="FFFF0000"/>
        <rFont val="Century Gothic"/>
      </rPr>
      <t>whales</t>
    </r>
    <r>
      <rPr>
        <sz val="10"/>
        <color theme="2" tint="-0.499984740745262"/>
        <rFont val="Century Gothic"/>
      </rPr>
      <t>. By 2 p.m. we had caught and deposited another. We had a little more trouble with this one which was not killed outright by the harpoon and shell, but first reared up in the water in its death agonies, then disappeared below and after showing itself once or twice more, lashed the water for a few seconds before it died. If the unfortunate creature is shot in the lungs, blood spurts from its blow-hole as it exhales. We soon dumped this one with the rest, and at 3p.m. were once more among the school. Half-an-hour later another was added to our bag, but this gave us more trouble than any ofthe others had done. Even after two harpoons had entered its body it still lived, so that another device had to be employed, both lockers of rope being in use. The ship was hauled close to the wounded whale until we were but a few feet from its blow-hole. A needle-like instrument, consisting of an iron tube, one end socketted and fi1ed on to a long fir shaft, the other flattened out into a heart shape with the sides and point sharpened, was thrust into the vitals of the whale two or three times in succession. When the stabbed parts were under water one could see the air rushing out from the inside of the monster. By about 4 o'clock he was played out, although he had offered a game fight, and died after lashing the water feebly. Afterwards he lay on his side with his head beneath water. This particular method of killing the whale when the harpoons have failed is not without its dangers, for a whale in its death agonies may rear up in the water and falling on the side of the ship, do considerable damage. "We secured our fourth capture alongside and made our way back to the other three which we soon had in tow, two on each side of the ship, reaching Deception Island at midnight. Although the catching of the four whales had given me a wonderful idea of whaling methods, from a monetary point of view they were only about the equivalent of one good-sized Blue Whale, which would produce as much oil as our four Fin Whales put together. (Bagshawe, 1939: 22-23)</t>
    </r>
  </si>
  <si>
    <r>
      <t xml:space="preserve">"After seeing the catching of the </t>
    </r>
    <r>
      <rPr>
        <sz val="10"/>
        <color rgb="FFFF0000"/>
        <rFont val="Century Gothic"/>
      </rPr>
      <t>whales</t>
    </r>
    <r>
      <rPr>
        <sz val="10"/>
        <color theme="2" tint="-0.499984740745262"/>
        <rFont val="Century Gothic"/>
      </rPr>
      <t xml:space="preserve"> and their delivery to the factory, I was better able to appreciate the remainder of the operations which were necessary to obtain the whale oil. I quote again from my diary: First the </t>
    </r>
    <r>
      <rPr>
        <sz val="10"/>
        <color rgb="FFFF0000"/>
        <rFont val="Century Gothic"/>
      </rPr>
      <t>whales</t>
    </r>
    <r>
      <rPr>
        <sz val="10"/>
        <color theme="2" tint="-0.499984740745262"/>
        <rFont val="Century Gothic"/>
      </rPr>
      <t>, in turn, are brought by the large motor boat from where they lie off the bows of the floating factory, to the starboard side of the ship. Those which have been caught die longest are dealt with first and any that have been lying for some time have swollen to a terrific size and look as if a mere pin-prick would cause an e1plosion. flensers, working partly from, a flat-bottomed boat and partly on the carcase itself, strip off the blubber or covering of fat from the whale with their long sharp knives. By means of a large wooden toggle passed through a slit in the blubber and attached to a wire rope from a winch on deck, great blankets of blubber are hauled onboard the factory. Here they are laid out on the deck and cut up into long strips by a flensing knife; then again by cross-cuts into smaller pieces. These are passed through a chopping machine and from thence to the blubber boilers, of which there are ten. Steam is passed into the boilers and the oil tried out and stored either in tanks or in barrels. After it has been divested of its coat of blubber, the whale is towed to the port side of the factory, where great joints are cut from the carcase. The flensers wallow up to their waists in the body whilst they hack away with their sharp knives. It made me feel violently sick to see the casual way they cut off and chewed quids of tobacco regardless of the blood and mess on their hands. The joints are hauled up on to the large deck amid ships to be reduced to smaller pieces; then they are thrown into the large meat boilers of which there are seven on each side of the ship. Here, by means of steam at high pressure, the oil is tried out; and then removed by pipes to storage tanks. This oil is not, of course, of such good quality as that e1tracted from the blubber. The bones and dry meat left in the boilers are dragged out through doors at the bottom and add their quota to the e1isting accumulation off il thin the sea. When the steam is let out of the boilers at the end of a cooking woe betide any poor unfortunate who happens to be on the rope-ladder behind the waste pipe as it escapes for he is soon enveloped in a foul cloud of the most pestilential odour imaginable." (Bagshawe, 1939: 23-24)</t>
    </r>
  </si>
  <si>
    <r>
      <t xml:space="preserve">"Whilst waiting for the water-boat to fill, I found some nests of the </t>
    </r>
    <r>
      <rPr>
        <sz val="10"/>
        <color rgb="FFFF0000"/>
        <rFont val="Century Gothic"/>
      </rPr>
      <t>Dominican Gull</t>
    </r>
    <r>
      <rPr>
        <sz val="10"/>
        <color theme="2" tint="-0.499984740745262"/>
        <rFont val="Century Gothic"/>
      </rPr>
      <t>, some with eggs in them and one or two with young gulls which must have been hatched two or three days before. One nest contained an egg through which the young bird was pecking its way." (Bagshawe, 1939: 27)</t>
    </r>
  </si>
  <si>
    <r>
      <t xml:space="preserve">"We tried several times with no better success until we found a submerged </t>
    </r>
    <r>
      <rPr>
        <sz val="10"/>
        <color rgb="FFFF0000"/>
        <rFont val="Century Gothic"/>
      </rPr>
      <t xml:space="preserve">whale </t>
    </r>
    <r>
      <rPr>
        <sz val="10"/>
        <color theme="2" tint="-0.499984740745262"/>
        <rFont val="Century Gothic"/>
      </rPr>
      <t>skull with a convenient hole in the top through which Lester, standing on the end of the boat, pushed the pole, whilst I stood on the greasy skull in my sea-boots and held the boat from slipping away" (Bagshawe, 1939: 28)</t>
    </r>
  </si>
  <si>
    <r>
      <t xml:space="preserve">"During a walk along the shore towards the glacier with Hamilton the same evening I saw a </t>
    </r>
    <r>
      <rPr>
        <sz val="10"/>
        <color rgb="FFFF0000"/>
        <rFont val="Century Gothic"/>
      </rPr>
      <t>Weddell Seal</t>
    </r>
    <r>
      <rPr>
        <sz val="10"/>
        <color theme="2" tint="-0.499984740745262"/>
        <rFont val="Century Gothic"/>
      </rPr>
      <t xml:space="preserve">. We had actually gone to look for </t>
    </r>
    <r>
      <rPr>
        <sz val="10"/>
        <color rgb="FFFF0000"/>
        <rFont val="Century Gothic"/>
      </rPr>
      <t>Antarctic Terns</t>
    </r>
    <r>
      <rPr>
        <sz val="10"/>
        <color theme="2" tint="-0.499984740745262"/>
        <rFont val="Century Gothic"/>
      </rPr>
      <t>' nests (Sterna vittata), but although we found hundreds of empty ones, we could find only one clutch and a few single eggs." (Bagshawe, 1939: 28)</t>
    </r>
  </si>
  <si>
    <r>
      <t xml:space="preserve">"Lester tried a wonderful jump to the shore from the boat, but ended up by slipping and sitting down on a </t>
    </r>
    <r>
      <rPr>
        <sz val="10"/>
        <color rgb="FFFF0000"/>
        <rFont val="Century Gothic"/>
      </rPr>
      <t xml:space="preserve">whalebone </t>
    </r>
    <r>
      <rPr>
        <sz val="10"/>
        <color theme="2" tint="-0.499984740745262"/>
        <rFont val="Century Gothic"/>
      </rPr>
      <t>liberally covered with grease." (Bagshawe, 1939: 28)</t>
    </r>
  </si>
  <si>
    <r>
      <t xml:space="preserve">"On 20 December one of the Thor I's catchers brought in a </t>
    </r>
    <r>
      <rPr>
        <sz val="10"/>
        <color rgb="FFFF0000"/>
        <rFont val="Century Gothic"/>
      </rPr>
      <t>Humpback Whale</t>
    </r>
    <r>
      <rPr>
        <sz val="10"/>
        <color theme="2" tint="-0.499984740745262"/>
        <rFont val="Century Gothic"/>
      </rPr>
      <t xml:space="preserve">, and by dint of much hacking with a knife we secured some of the barnacles which were adhering to its mouth. There were some small parasites on the barnacles themselves. Humpback Whales are curiously prone to the attentions of </t>
    </r>
    <r>
      <rPr>
        <sz val="10"/>
        <color rgb="FFFF0000"/>
        <rFont val="Century Gothic"/>
      </rPr>
      <t>barnacles</t>
    </r>
    <r>
      <rPr>
        <sz val="10"/>
        <color theme="2" tint="-0.499984740745262"/>
        <rFont val="Century Gothic"/>
      </rPr>
      <t>, which make the poor things look as though they are suffering from chronic herpes." (Bagshawe, 1939: 29)</t>
    </r>
  </si>
  <si>
    <r>
      <t xml:space="preserve">"There was good weather on the 24th, and the Soltreif was able to get into harbour. We were pleased to see Cope and Wilkins, who had brought with them eight </t>
    </r>
    <r>
      <rPr>
        <sz val="10"/>
        <color rgb="FFFF0000"/>
        <rFont val="Century Gothic"/>
      </rPr>
      <t>dogs f</t>
    </r>
    <r>
      <rPr>
        <sz val="10"/>
        <color theme="2" tint="-0.499984740745262"/>
        <rFont val="Century Gothic"/>
      </rPr>
      <t>rom the Falklands." (Bagshawe, 1939: 29)</t>
    </r>
  </si>
  <si>
    <r>
      <t xml:space="preserve">"Before lunch, Cope, Hamilton and I walked to ' The Gap', the break in the top of the cliff at the back of the harbour, and found a nest with an egg of the </t>
    </r>
    <r>
      <rPr>
        <sz val="10"/>
        <color rgb="FFFF0000"/>
        <rFont val="Century Gothic"/>
      </rPr>
      <t>Wilson's Petrel</t>
    </r>
    <r>
      <rPr>
        <sz val="10"/>
        <color theme="2" tint="-0.499984740745262"/>
        <rFont val="Century Gothic"/>
      </rPr>
      <t>. This dainty little bird, a cannibal, alas, builds its nest in holes in the rocks and lays a white egg, very big in comparison with itself." (Bagshawe, 1939: 31)</t>
    </r>
  </si>
  <si>
    <r>
      <t xml:space="preserve">"A party of us walked over to the large </t>
    </r>
    <r>
      <rPr>
        <sz val="10"/>
        <color rgb="FFFF0000"/>
        <rFont val="Century Gothic"/>
      </rPr>
      <t>penguin</t>
    </r>
    <r>
      <rPr>
        <sz val="10"/>
        <color theme="2" tint="-0.499984740745262"/>
        <rFont val="Century Gothic"/>
      </rPr>
      <t xml:space="preserve"> rookery. Some of the eggs had just hatched. On the beach at the foot of the rookery we saw an </t>
    </r>
    <r>
      <rPr>
        <sz val="10"/>
        <color rgb="FFFF0000"/>
        <rFont val="Century Gothic"/>
      </rPr>
      <t>Elephant Seal</t>
    </r>
    <r>
      <rPr>
        <sz val="10"/>
        <color theme="2" tint="-0.499984740745262"/>
        <rFont val="Century Gothic"/>
      </rPr>
      <t xml:space="preserve"> (Mirounga leoninus) and several </t>
    </r>
    <r>
      <rPr>
        <sz val="10"/>
        <color rgb="FFFF0000"/>
        <rFont val="Century Gothic"/>
      </rPr>
      <t>Weddell Seals</t>
    </r>
    <r>
      <rPr>
        <sz val="10"/>
        <color theme="2" tint="-0.499984740745262"/>
        <rFont val="Century Gothic"/>
      </rPr>
      <t>. (Bagshawe, 1939: 31)</t>
    </r>
  </si>
  <si>
    <r>
      <t xml:space="preserve">"I found a solitary </t>
    </r>
    <r>
      <rPr>
        <sz val="10"/>
        <color rgb="FFFF0000"/>
        <rFont val="Century Gothic"/>
      </rPr>
      <t>Adelie Penguin</t>
    </r>
    <r>
      <rPr>
        <sz val="10"/>
        <color theme="2" tint="-0.499984740745262"/>
        <rFont val="Century Gothic"/>
      </rPr>
      <t xml:space="preserve"> (Pygoscelis adelice) which Hamilton shot for his collection." (Bagshawe, 1939: 31)</t>
    </r>
  </si>
  <si>
    <r>
      <t xml:space="preserve">"We saw some </t>
    </r>
    <r>
      <rPr>
        <sz val="10"/>
        <color rgb="FFFF0000"/>
        <rFont val="Century Gothic"/>
      </rPr>
      <t>Wattled Sheathbills</t>
    </r>
    <r>
      <rPr>
        <sz val="10"/>
        <color theme="2" tint="-0.499984740745262"/>
        <rFont val="Century Gothic"/>
      </rPr>
      <t xml:space="preserve"> (Chionisalba) perched on the rocks, but no nests. On the heights above the Pass were two small rookeries of Ringed Penguins and half-a-dozen </t>
    </r>
    <r>
      <rPr>
        <sz val="10"/>
        <color rgb="FFFF0000"/>
        <rFont val="Century Gothic"/>
      </rPr>
      <t>Macaroni Penguins</t>
    </r>
    <r>
      <rPr>
        <sz val="10"/>
        <color theme="2" tint="-0.499984740745262"/>
        <rFont val="Century Gothic"/>
      </rPr>
      <t xml:space="preserve">, and on the cliffs </t>
    </r>
    <r>
      <rPr>
        <sz val="10"/>
        <color rgb="FFFF0000"/>
        <rFont val="Century Gothic"/>
      </rPr>
      <t>Cape Pigeons</t>
    </r>
    <r>
      <rPr>
        <sz val="10"/>
        <color theme="2" tint="-0.499984740745262"/>
        <rFont val="Century Gothic"/>
      </rPr>
      <t>' nests with eggs. The latter lay only a single egg." (Bagshawe, 1939: 31)</t>
    </r>
  </si>
  <si>
    <r>
      <t xml:space="preserve">"Water-Boat Point, which was the largest, was quite small, about 700 feet long and 350 feet wide, with its highest point 1 feet above sea level. It was almost entirely occupied by a large rookery of </t>
    </r>
    <r>
      <rPr>
        <sz val="10"/>
        <color rgb="FFFF0000"/>
        <rFont val="Century Gothic"/>
      </rPr>
      <t>Gentoo Penguins</t>
    </r>
    <r>
      <rPr>
        <sz val="10"/>
        <color theme="2" tint="-0.499984740745262"/>
        <rFont val="Century Gothic"/>
      </rPr>
      <t xml:space="preserve"> (...) This island, too, was occupied by a rookery of Gentoo Penguins, and had, in addition, a colony of </t>
    </r>
    <r>
      <rPr>
        <sz val="10"/>
        <color rgb="FFFF0000"/>
        <rFont val="Century Gothic"/>
      </rPr>
      <t>Ringed Penguins</t>
    </r>
    <r>
      <rPr>
        <sz val="10"/>
        <color theme="2" tint="-0.499984740745262"/>
        <rFont val="Century Gothic"/>
      </rPr>
      <t xml:space="preserve"> on the higher slopes." (Bagshawe, 1939: 36) </t>
    </r>
  </si>
  <si>
    <r>
      <t xml:space="preserve">"Coal Point, which was the abbreviated name we used, was also occupied by a </t>
    </r>
    <r>
      <rPr>
        <sz val="10"/>
        <color rgb="FFFF0000"/>
        <rFont val="Century Gothic"/>
      </rPr>
      <t xml:space="preserve">Gentoo Penguin </t>
    </r>
    <r>
      <rPr>
        <sz val="10"/>
        <color theme="2" tint="-0.499984740745262"/>
        <rFont val="Century Gothic"/>
      </rPr>
      <t xml:space="preserve">rookery with a smaller </t>
    </r>
    <r>
      <rPr>
        <sz val="10"/>
        <color rgb="FFFF0000"/>
        <rFont val="Century Gothic"/>
      </rPr>
      <t>Ringed Penguin</t>
    </r>
    <r>
      <rPr>
        <sz val="10"/>
        <color theme="2" tint="-0.499984740745262"/>
        <rFont val="Century Gothic"/>
      </rPr>
      <t xml:space="preserve"> rookery on the higher ground. It was curious how the Ringed had a preference for the higher ground on the rookeries." (Bagshawe, 1939: 37)</t>
    </r>
  </si>
  <si>
    <r>
      <t xml:space="preserve">"We had properly disturbed the peace of the </t>
    </r>
    <r>
      <rPr>
        <sz val="10"/>
        <color rgb="FFFF0000"/>
        <rFont val="Century Gothic"/>
      </rPr>
      <t>Gentoo Penguins</t>
    </r>
    <r>
      <rPr>
        <sz val="10"/>
        <color theme="2" tint="-0.499984740745262"/>
        <rFont val="Century Gothic"/>
      </rPr>
      <t xml:space="preserve"> on whose rookery we had landed. They probably wondered what kind of </t>
    </r>
    <r>
      <rPr>
        <sz val="10"/>
        <color rgb="FFFF0000"/>
        <rFont val="Century Gothic"/>
      </rPr>
      <t>fellow-penguins</t>
    </r>
    <r>
      <rPr>
        <sz val="10"/>
        <color theme="2" tint="-0.499984740745262"/>
        <rFont val="Century Gothic"/>
      </rPr>
      <t xml:space="preserve"> had arrived and why they made such large nests. The </t>
    </r>
    <r>
      <rPr>
        <sz val="10"/>
        <color rgb="FFFF0000"/>
        <rFont val="Century Gothic"/>
      </rPr>
      <t>Gentoos</t>
    </r>
    <r>
      <rPr>
        <sz val="10"/>
        <color theme="2" tint="-0.499984740745262"/>
        <rFont val="Century Gothic"/>
      </rPr>
      <t xml:space="preserve"> had just hatched their eggs and the young were still very small. Unfortunately we were obliged to remove many of the young to make room for our stores, but we tried to persuade birds in other parts of the rookery to adopt them. The </t>
    </r>
    <r>
      <rPr>
        <sz val="10"/>
        <color rgb="FFFF0000"/>
        <rFont val="Century Gothic"/>
      </rPr>
      <t>birds</t>
    </r>
    <r>
      <rPr>
        <sz val="10"/>
        <color theme="2" tint="-0.499984740745262"/>
        <rFont val="Century Gothic"/>
      </rPr>
      <t xml:space="preserve"> with no young of their own were delighted; the others, however, resented the intruders and pecked at them and tried to kill them. I am afraid that the wretched </t>
    </r>
    <r>
      <rPr>
        <sz val="10"/>
        <color rgb="FFFF0000"/>
        <rFont val="Century Gothic"/>
      </rPr>
      <t>Brown Skuas</t>
    </r>
    <r>
      <rPr>
        <sz val="10"/>
        <color theme="2" tint="-0.499984740745262"/>
        <rFont val="Century Gothic"/>
      </rPr>
      <t xml:space="preserve"> had some free meals, for they were hovering about on the look-out for young birds and eggs all the time." (Bagshawe, 1939: 37-38)</t>
    </r>
  </si>
  <si>
    <r>
      <t xml:space="preserve">"Soon after the first two whalers had gone Wilkins killed a </t>
    </r>
    <r>
      <rPr>
        <sz val="10"/>
        <color rgb="FFFF0000"/>
        <rFont val="Century Gothic"/>
      </rPr>
      <t>Weddell Seal</t>
    </r>
    <r>
      <rPr>
        <sz val="10"/>
        <color theme="2" tint="-0.499984740745262"/>
        <rFont val="Century Gothic"/>
      </rPr>
      <t xml:space="preserve"> and we had for supper our first meal of seal-flesh liver and steak, fried with onions. As we were very hungry, it seemed a dish worthy of any banquet." (Bagshawe, 1939: 39)</t>
    </r>
  </si>
  <si>
    <r>
      <t xml:space="preserve">"In the evening Wilkins and Lester killed a seal, so for supper we were able to have boiled </t>
    </r>
    <r>
      <rPr>
        <sz val="10"/>
        <color rgb="FFFF0000"/>
        <rFont val="Century Gothic"/>
      </rPr>
      <t xml:space="preserve">seal </t>
    </r>
    <r>
      <rPr>
        <sz val="10"/>
        <color theme="2" tint="-0.499984740745262"/>
        <rFont val="Century Gothic"/>
      </rPr>
      <t>with soup and ship's-biscuits, followed by a cup of tea and sledging-biscuits or ' Polar Joes' as we called them." (Bagshawe, 1939:40)</t>
    </r>
  </si>
  <si>
    <r>
      <t xml:space="preserve">"We killed and flensed another </t>
    </r>
    <r>
      <rPr>
        <sz val="10"/>
        <color rgb="FFFF0000"/>
        <rFont val="Century Gothic"/>
      </rPr>
      <t>seal</t>
    </r>
    <r>
      <rPr>
        <sz val="10"/>
        <color theme="2" tint="-0.499984740745262"/>
        <rFont val="Century Gothic"/>
      </rPr>
      <t xml:space="preserve"> on the 16th and another on the 18th. Cope was our cook for the time being and a very good job he made of it. The way he cooked seal-liver and kidney reflected great credit on him. Seal-flesh is black in colour and if the fat is removed and the meat is fresh, there is no fishy taste at all. On some nights we had fried liver and little cubes of blubber eaten straight out of the frying-pan. How delicious those little cubes of blubber were with their agreeable nutty flavour, especially when they were eaten still spluttering with fat! Suppers varied somewhat, but breakfast was always the same and consisted of hot pemmican, followed by jam and biscuits." (Bagshawe, 1939: 43)</t>
    </r>
  </si>
  <si>
    <r>
      <t xml:space="preserve">"Just before breakfast on the 18th we found a bull </t>
    </r>
    <r>
      <rPr>
        <sz val="10"/>
        <color rgb="FFFF0000"/>
        <rFont val="Century Gothic"/>
      </rPr>
      <t>Weddell Seal</t>
    </r>
    <r>
      <rPr>
        <sz val="10"/>
        <color theme="2" tint="-0.499984740745262"/>
        <rFont val="Century Gothic"/>
      </rPr>
      <t xml:space="preserve"> which took a good deal of killing. Wilkins first shot him in the head, then his throat was cut, then he was stunned by blows from the a1e, but still he lived. His eyes protruded and blood poured from the wound in his throat, but it seemed as if he would not die. To some e1tent his movements might be accounted for by the nervous reaction, but it was not until his head was completely severed, that he was quiet. I think that the cleanest way to kill a seal is to deal it a hard blow on the nose with the blunt side of an axe and then to cut its throat. It is by no means a pleasant task to kill seals. They look so harmless, and their soft, appealing eyes are so reproachful. Back in England we should never have dreamed of such repulsive actions, but here we were callous about it. I suppose that the necessity for food brings out the savage instincts of 'man the hunter'. At home we politely allow the cloak of civilization to blind us to the slaughter necessary to produce our daintily cooked meals." (Bagshawe, 1939: 44)</t>
    </r>
  </si>
  <si>
    <r>
      <t xml:space="preserve">"On landing we saw a seal, our seventh, which we killed and took back to the hut. There was very little left by the time we had finished with a </t>
    </r>
    <r>
      <rPr>
        <sz val="10"/>
        <color rgb="FFFF0000"/>
        <rFont val="Century Gothic"/>
      </rPr>
      <t>seal</t>
    </r>
    <r>
      <rPr>
        <sz val="10"/>
        <color theme="2" tint="-0.499984740745262"/>
        <rFont val="Century Gothic"/>
      </rPr>
      <t xml:space="preserve">, nothing more than intestines, stomach and spleen, and the </t>
    </r>
    <r>
      <rPr>
        <sz val="10"/>
        <color rgb="FFFF0000"/>
        <rFont val="Century Gothic"/>
      </rPr>
      <t>skuas, gulls</t>
    </r>
    <r>
      <rPr>
        <sz val="10"/>
        <color theme="2" tint="-0.499984740745262"/>
        <rFont val="Century Gothic"/>
      </rPr>
      <t xml:space="preserve">, and other </t>
    </r>
    <r>
      <rPr>
        <sz val="10"/>
        <color rgb="FFFF0000"/>
        <rFont val="Century Gothic"/>
      </rPr>
      <t xml:space="preserve">scavengers </t>
    </r>
    <r>
      <rPr>
        <sz val="10"/>
        <color theme="2" tint="-0.499984740745262"/>
        <rFont val="Century Gothic"/>
      </rPr>
      <t>soon came down and made short work of these." (Bagshawe, 1939: 45)</t>
    </r>
  </si>
  <si>
    <r>
      <t xml:space="preserve">"There were a number of </t>
    </r>
    <r>
      <rPr>
        <sz val="10"/>
        <color rgb="FFFF0000"/>
        <rFont val="Century Gothic"/>
      </rPr>
      <t>echinoderms</t>
    </r>
    <r>
      <rPr>
        <sz val="10"/>
        <color theme="2" tint="-0.499984740745262"/>
        <rFont val="Century Gothic"/>
      </rPr>
      <t xml:space="preserve">, all of one species, and the usual swarms of Euphausids, the food of the </t>
    </r>
    <r>
      <rPr>
        <sz val="10"/>
        <color rgb="FFFF0000"/>
        <rFont val="Century Gothic"/>
      </rPr>
      <t>penguins</t>
    </r>
    <r>
      <rPr>
        <sz val="10"/>
        <color theme="2" tint="-0.499984740745262"/>
        <rFont val="Century Gothic"/>
      </rPr>
      <t>." (Bagshawe, 1939: 45)</t>
    </r>
  </si>
  <si>
    <r>
      <t xml:space="preserve">"After breakfast we killed another and before lunch had cut them up and brought them back to the </t>
    </r>
    <r>
      <rPr>
        <sz val="10"/>
        <color rgb="FFFF0000"/>
        <rFont val="Century Gothic"/>
      </rPr>
      <t>seal-</t>
    </r>
    <r>
      <rPr>
        <sz val="10"/>
        <color theme="2" tint="-0.499984740745262"/>
        <rFont val="Century Gothic"/>
      </rPr>
      <t xml:space="preserve">meat dump near the hut. Two of them were </t>
    </r>
    <r>
      <rPr>
        <sz val="10"/>
        <color rgb="FFFF0000"/>
        <rFont val="Century Gothic"/>
      </rPr>
      <t>bull seals</t>
    </r>
    <r>
      <rPr>
        <sz val="10"/>
        <color theme="2" tint="-0.499984740745262"/>
        <rFont val="Century Gothic"/>
      </rPr>
      <t xml:space="preserve"> and the other was a young one. Out of curiosity I weighed the largest, and found that the meat and blubber together weighed 549 Ib. The meat alone weighed 3 18 Ib. and the blubber and skin 23 1 Ib. The heart weighed 2 Ib. and the liver 14 Ib. For one of our suppers, as a variation of diet, we shot four </t>
    </r>
    <r>
      <rPr>
        <sz val="10"/>
        <color rgb="FFFF0000"/>
        <rFont val="Century Gothic"/>
      </rPr>
      <t>Brown Skuas</t>
    </r>
    <r>
      <rPr>
        <sz val="10"/>
        <color theme="2" tint="-0.499984740745262"/>
        <rFont val="Century Gothic"/>
      </rPr>
      <t xml:space="preserve"> and ate their breasts fried. They made quite good eating, but I personally had no great keenness for skuas, for they are such scavengers and murderers that they will eat anything from putrid whale- or seal-meat to eggs and baby </t>
    </r>
    <r>
      <rPr>
        <sz val="10"/>
        <color rgb="FFFF0000"/>
        <rFont val="Century Gothic"/>
      </rPr>
      <t>penguins</t>
    </r>
    <r>
      <rPr>
        <sz val="10"/>
        <color theme="2" tint="-0.499984740745262"/>
        <rFont val="Century Gothic"/>
      </rPr>
      <t>. If any seal-meat was left unprotected, even for a moment, they were upon it." (Bagshawe, 1939: 46)</t>
    </r>
  </si>
  <si>
    <r>
      <t xml:space="preserve">"In the afternoon we killed our seventeenth </t>
    </r>
    <r>
      <rPr>
        <sz val="10"/>
        <color rgb="FFFF0000"/>
        <rFont val="Century Gothic"/>
      </rPr>
      <t>seal,</t>
    </r>
    <r>
      <rPr>
        <sz val="10"/>
        <color theme="2" tint="-0.499984740745262"/>
        <rFont val="Century Gothic"/>
      </rPr>
      <t xml:space="preserve"> this time a pregnant female." (Bagshawe, 1939: 50)</t>
    </r>
  </si>
  <si>
    <r>
      <t xml:space="preserve">"On this coast we found a </t>
    </r>
    <r>
      <rPr>
        <sz val="10"/>
        <color rgb="FFFF0000"/>
        <rFont val="Century Gothic"/>
      </rPr>
      <t>Gentoo Penguin</t>
    </r>
    <r>
      <rPr>
        <sz val="10"/>
        <color theme="2" tint="-0.499984740745262"/>
        <rFont val="Century Gothic"/>
      </rPr>
      <t xml:space="preserve"> rookery and collected specimens from the rock exposure." (Bagshawe, 1939: 52)</t>
    </r>
  </si>
  <si>
    <r>
      <t xml:space="preserve">"We went  ashore on the island on a rock patch which was occupied by a </t>
    </r>
    <r>
      <rPr>
        <sz val="10"/>
        <color rgb="FFFF0000"/>
        <rFont val="Century Gothic"/>
      </rPr>
      <t>Gentoo Penguin</t>
    </r>
    <r>
      <rPr>
        <sz val="10"/>
        <color theme="2" tint="-0.499984740745262"/>
        <rFont val="Century Gothic"/>
      </rPr>
      <t xml:space="preserve"> rookery, and was also a breeding-place of </t>
    </r>
    <r>
      <rPr>
        <sz val="10"/>
        <color rgb="FFFF0000"/>
        <rFont val="Century Gothic"/>
      </rPr>
      <t>Dominican Gulls</t>
    </r>
    <r>
      <rPr>
        <sz val="10"/>
        <color theme="2" tint="-0.499984740745262"/>
        <rFont val="Century Gothic"/>
      </rPr>
      <t>." (Bagshawe, 1939: 53)</t>
    </r>
  </si>
  <si>
    <r>
      <t xml:space="preserve">"Here, as on other rookeries, we found that the </t>
    </r>
    <r>
      <rPr>
        <sz val="10"/>
        <color rgb="FFFF0000"/>
        <rFont val="Century Gothic"/>
      </rPr>
      <t>Ringed Penguins</t>
    </r>
    <r>
      <rPr>
        <sz val="10"/>
        <color theme="2" tint="-0.499984740745262"/>
        <rFont val="Century Gothic"/>
      </rPr>
      <t xml:space="preserve"> occupied the higher ground and the Gentoos the lower ground. I had the funny e1perience here of being attacked in concert by Ringed Penguins. Often enough individual penguins had gone for our feet, but never before had they attempted co-operation. We never met any real hostility from the Gentoo Penguins which are not so vicious. There were many </t>
    </r>
    <r>
      <rPr>
        <sz val="10"/>
        <color rgb="FFFF0000"/>
        <rFont val="Century Gothic"/>
      </rPr>
      <t>Shags</t>
    </r>
    <r>
      <rPr>
        <sz val="10"/>
        <color theme="2" tint="-0.499984740745262"/>
        <rFont val="Century Gothic"/>
      </rPr>
      <t xml:space="preserve"> and a few </t>
    </r>
    <r>
      <rPr>
        <sz val="10"/>
        <color rgb="FFFF0000"/>
        <rFont val="Century Gothic"/>
      </rPr>
      <t xml:space="preserve">Sheathbills </t>
    </r>
    <r>
      <rPr>
        <sz val="10"/>
        <color theme="2" tint="-0.499984740745262"/>
        <rFont val="Century Gothic"/>
      </rPr>
      <t>nesting amongst the penguins (...) While we were out we noticed a good many Fin Whales swimming in the channels." (Bagshawe, 1939: 54)</t>
    </r>
  </si>
  <si>
    <r>
      <t xml:space="preserve">"Supper was at 8.3O p.m. and we had </t>
    </r>
    <r>
      <rPr>
        <sz val="10"/>
        <color rgb="FFFF0000"/>
        <rFont val="Century Gothic"/>
      </rPr>
      <t>seal-</t>
    </r>
    <r>
      <rPr>
        <sz val="10"/>
        <color theme="2" tint="-0.499984740745262"/>
        <rFont val="Century Gothic"/>
      </rPr>
      <t>meat either stewed, fried or minced, or such tit-bits as liver or kidney. One night we had a hitherto untried luxury a seal's brain; this was repulsive to extract, but when cooked was delicious and resembled soft fish roe without the fishy taste." (Bagshawe, 1939: 55)</t>
    </r>
  </si>
  <si>
    <r>
      <t xml:space="preserve">"Before supper an </t>
    </r>
    <r>
      <rPr>
        <sz val="10"/>
        <color rgb="FFFF0000"/>
        <rFont val="Century Gothic"/>
      </rPr>
      <t>Elephant Seal</t>
    </r>
    <r>
      <rPr>
        <sz val="10"/>
        <color theme="2" tint="-0.499984740745262"/>
        <rFont val="Century Gothic"/>
      </rPr>
      <t xml:space="preserve"> measuring about 10- 12 feet in length arrived on the shore near the hut, and as we did not want to run the risk of his playfully rolling over and knocking in the hut, we egged him back into. We noticed that his skin was cut about in evidently old wounds probably received while fighting." (Bagshawe, 1939: 55)</t>
    </r>
  </si>
  <si>
    <r>
      <t xml:space="preserve">"In the early afternoon I killed and butchered a </t>
    </r>
    <r>
      <rPr>
        <sz val="10"/>
        <color rgb="FFFF0000"/>
        <rFont val="Century Gothic"/>
      </rPr>
      <t>seal</t>
    </r>
    <r>
      <rPr>
        <sz val="10"/>
        <color theme="2" tint="-0.499984740745262"/>
        <rFont val="Century Gothic"/>
      </rPr>
      <t>." (Bagshawe, 1939: 59)</t>
    </r>
  </si>
  <si>
    <r>
      <t>"The ground around the hut was again in a terrible state. The</t>
    </r>
    <r>
      <rPr>
        <sz val="10"/>
        <color rgb="FFFF0000"/>
        <rFont val="Century Gothic"/>
      </rPr>
      <t xml:space="preserve"> dogs</t>
    </r>
    <r>
      <rPr>
        <sz val="10"/>
        <color theme="2" tint="-0.499984740745262"/>
        <rFont val="Century Gothic"/>
      </rPr>
      <t xml:space="preserve"> hated this sort of weather and usually stood on top of their kennels in preference to lying inside them." (Bagshawe,  1939: 60)</t>
    </r>
  </si>
  <si>
    <r>
      <t xml:space="preserve">"The </t>
    </r>
    <r>
      <rPr>
        <sz val="10"/>
        <color rgb="FFFF0000"/>
        <rFont val="Century Gothic"/>
      </rPr>
      <t xml:space="preserve">dogs </t>
    </r>
    <r>
      <rPr>
        <sz val="10"/>
        <color theme="2" tint="-0.499984740745262"/>
        <rFont val="Century Gothic"/>
      </rPr>
      <t>had been breaking loose rather frequently and directly this happened the others felt it their duty to 'sneak'." (Bagshawe, 1939: 61)</t>
    </r>
  </si>
  <si>
    <r>
      <t xml:space="preserve">"The next job was to kill off a number of </t>
    </r>
    <r>
      <rPr>
        <sz val="10"/>
        <color rgb="FFFF0000"/>
        <rFont val="Century Gothic"/>
      </rPr>
      <t>penguins</t>
    </r>
    <r>
      <rPr>
        <sz val="10"/>
        <color theme="2" tint="-0.499984740745262"/>
        <rFont val="Century Gothic"/>
      </rPr>
      <t xml:space="preserve"> to lay in for the winter meat-supply. This was work I could never enjoy, but it had to be done by someone. It was particularly distasteful to me, for I had begun to study their lives seriously and had become fond of the </t>
    </r>
    <r>
      <rPr>
        <sz val="10"/>
        <color rgb="FFFF0000"/>
        <rFont val="Century Gothic"/>
      </rPr>
      <t>amusing creatures</t>
    </r>
    <r>
      <rPr>
        <sz val="10"/>
        <color theme="2" tint="-0.499984740745262"/>
        <rFont val="Century Gothic"/>
      </rPr>
      <t xml:space="preserve">. We looked on them as our </t>
    </r>
    <r>
      <rPr>
        <sz val="10"/>
        <color rgb="FFFF0000"/>
        <rFont val="Century Gothic"/>
      </rPr>
      <t>friends</t>
    </r>
    <r>
      <rPr>
        <sz val="10"/>
        <color theme="2" tint="-0.499984740745262"/>
        <rFont val="Century Gothic"/>
      </rPr>
      <t xml:space="preserve"> and the one redeeming feature of life at Water-Boat Point. The usual method was to shoot them with a rifle and then, if they were not killed outright, to hit them on the back of the head with a geological hammer. The latter operation was quite sufficient by itself, but the </t>
    </r>
    <r>
      <rPr>
        <sz val="10"/>
        <color rgb="FFFF0000"/>
        <rFont val="Century Gothic"/>
      </rPr>
      <t>penguins</t>
    </r>
    <r>
      <rPr>
        <sz val="10"/>
        <color theme="2" tint="-0.499984740745262"/>
        <rFont val="Century Gothic"/>
      </rPr>
      <t xml:space="preserve"> were becoming elusive and seemed to scent danger. The first hundred I examined carefully, measuring them and noting the contents of the stomach. It was quite common to find in them between twenty and fifty small pebbles which the birds swallow to aid them to grind up the hard bodies of the little shrimp-like crustaceans called Euphausids on which they feed. Their preparation was soon reduced to a fine art and I could decapitate them, cut them open, cut off the breasts and legs and take out the hearts and livers very quickly. At my period of maximum efficiency I could butcher them at the rate of fifteen an hour. My work was hindered a little by their changed habits as the period for quitting the rookeries approached. Thus, in my diary for 8 March, I recorded that: 'During the day-time the rookeries are nearly deserted and the </t>
    </r>
    <r>
      <rPr>
        <sz val="10"/>
        <color rgb="FFFF0000"/>
        <rFont val="Century Gothic"/>
      </rPr>
      <t>young birds</t>
    </r>
    <r>
      <rPr>
        <sz val="10"/>
        <color theme="2" tint="-0.499984740745262"/>
        <rFont val="Century Gothic"/>
      </rPr>
      <t xml:space="preserve"> are mostly down on the beach or swimming around in the shallow water. The </t>
    </r>
    <r>
      <rPr>
        <sz val="10"/>
        <color rgb="FFFF0000"/>
        <rFont val="Century Gothic"/>
      </rPr>
      <t>chief occupants</t>
    </r>
    <r>
      <rPr>
        <sz val="10"/>
        <color theme="2" tint="-0.499984740745262"/>
        <rFont val="Century Gothic"/>
      </rPr>
      <t xml:space="preserve"> of the rookeries are the old moulting birds. There are still several hundred moulting birds on the glacier slope'." (Bagshawe, 1939: 67)</t>
    </r>
  </si>
  <si>
    <r>
      <t xml:space="preserve">"The box contained two shelves arranged to give plenty of air space and held the edible parts of fifty </t>
    </r>
    <r>
      <rPr>
        <sz val="10"/>
        <color rgb="FFFF0000"/>
        <rFont val="Century Gothic"/>
      </rPr>
      <t>penguins</t>
    </r>
    <r>
      <rPr>
        <sz val="10"/>
        <color theme="2" tint="-0.499984740745262"/>
        <rFont val="Century Gothic"/>
      </rPr>
      <t xml:space="preserve"> (...) In the end it became a little difficult to find birds, and I noted on 18 March that owing to the scarcity of penguins on the rookery during the day it took me close on two hours to secure thirty. On the 19th, when I had slaughtered two hundred, I stopped killing the </t>
    </r>
    <r>
      <rPr>
        <sz val="10"/>
        <color rgb="FFFF0000"/>
        <rFont val="Century Gothic"/>
      </rPr>
      <t>poor little fellows</t>
    </r>
    <r>
      <rPr>
        <sz val="10"/>
        <color theme="2" tint="-0.499984740745262"/>
        <rFont val="Century Gothic"/>
      </rPr>
      <t>, and very thankful I was. In between sewing canvas and killing penguins there was a multitude of other small things to be seen to." (Bagshawe, 1939: 67)</t>
    </r>
  </si>
  <si>
    <r>
      <t xml:space="preserve">"It was my job to feed the </t>
    </r>
    <r>
      <rPr>
        <sz val="10"/>
        <color rgb="FFFF0000"/>
        <rFont val="Century Gothic"/>
      </rPr>
      <t>dogs</t>
    </r>
    <r>
      <rPr>
        <sz val="10"/>
        <color theme="2" tint="-0.499984740745262"/>
        <rFont val="Century Gothic"/>
      </rPr>
      <t xml:space="preserve"> in the morning and to take the meteorological readings during the day-time." (Bagshawe, 1939: 68)</t>
    </r>
  </si>
  <si>
    <r>
      <t xml:space="preserve">"Some entries in my diary give a general impression of our life during this period: MARCH 10. An </t>
    </r>
    <r>
      <rPr>
        <sz val="10"/>
        <color rgb="FFFF0000"/>
        <rFont val="Century Gothic"/>
      </rPr>
      <t xml:space="preserve">Elephant Seal </t>
    </r>
    <r>
      <rPr>
        <sz val="10"/>
        <color theme="2" tint="-0.499984740745262"/>
        <rFont val="Century Gothic"/>
      </rPr>
      <t xml:space="preserve">was lying up against the latter and has not improved their appearance (...) The rookery is in a terrible mess, guano everywhere. We had </t>
    </r>
    <r>
      <rPr>
        <sz val="10"/>
        <color rgb="FFFF0000"/>
        <rFont val="Century Gothic"/>
      </rPr>
      <t xml:space="preserve">penguin </t>
    </r>
    <r>
      <rPr>
        <sz val="10"/>
        <color theme="2" tint="-0.499984740745262"/>
        <rFont val="Century Gothic"/>
      </rPr>
      <t>meat for supper. We have not seen any seals and wish some would come on the beach." (Bagshawe, 1939: 70)</t>
    </r>
  </si>
  <si>
    <r>
      <t xml:space="preserve">"MARCH 11. For supper we had a variation of food boiled </t>
    </r>
    <r>
      <rPr>
        <sz val="10"/>
        <color rgb="FFFF0000"/>
        <rFont val="Century Gothic"/>
      </rPr>
      <t>shag</t>
    </r>
    <r>
      <rPr>
        <sz val="10"/>
        <color theme="2" tint="-0.499984740745262"/>
        <rFont val="Century Gothic"/>
      </rPr>
      <t xml:space="preserve"> breast and liver. This we found excellent." (Bagshawe, 1939: 70)</t>
    </r>
  </si>
  <si>
    <r>
      <t xml:space="preserve">"MARCH 14. While I was at the meteorological screen at noon I saw a female </t>
    </r>
    <r>
      <rPr>
        <sz val="10"/>
        <color rgb="FFFF0000"/>
        <rFont val="Century Gothic"/>
      </rPr>
      <t>seal</t>
    </r>
    <r>
      <rPr>
        <sz val="10"/>
        <color theme="2" tint="-0.499984740745262"/>
        <rFont val="Century Gothic"/>
      </rPr>
      <t xml:space="preserve"> on the rocks at the far end of the Island. Lester successfully shot her twice in the head with the revolver and cut her throat. She was a large specimen; we killed her at one o'clock but it was not until nearly four o'clock that we had finished cutting her up and had carried her to the higher ground. We had a race with the incoming tide to get the. We carried some of the meat to the hut and left the rest until tomorrow as we were both uncomfortably wet. As a result of our work we were able to have a meal of fresh seal-meat for supper kidney and meat minced together." (Bagshawe, 1939: 70)</t>
    </r>
  </si>
  <si>
    <r>
      <t xml:space="preserve">"MARCH 16. Several </t>
    </r>
    <r>
      <rPr>
        <sz val="10"/>
        <color rgb="FFFF0000"/>
        <rFont val="Century Gothic"/>
      </rPr>
      <t>Fin Whales</t>
    </r>
    <r>
      <rPr>
        <sz val="10"/>
        <color theme="2" tint="-0.499984740745262"/>
        <rFont val="Century Gothic"/>
      </rPr>
      <t xml:space="preserve"> have passed by swimming northwards up the Channel (...) After breakfast we killed and cut up a male </t>
    </r>
    <r>
      <rPr>
        <sz val="10"/>
        <color rgb="FFFF0000"/>
        <rFont val="Century Gothic"/>
      </rPr>
      <t>seal</t>
    </r>
    <r>
      <rPr>
        <sz val="10"/>
        <color theme="2" tint="-0.499984740745262"/>
        <rFont val="Century Gothic"/>
      </rPr>
      <t xml:space="preserve">, 8 feet 2 inches in length, this time taking only an hour-and-a-half to do it. I dislike carrying heavy cases at the best of times but when they are plastered with penguin and </t>
    </r>
    <r>
      <rPr>
        <sz val="10"/>
        <color rgb="FFFF0000"/>
        <rFont val="Century Gothic"/>
      </rPr>
      <t>Elephant Seal</t>
    </r>
    <r>
      <rPr>
        <sz val="10"/>
        <color theme="2" tint="-0.499984740745262"/>
        <rFont val="Century Gothic"/>
      </rPr>
      <t xml:space="preserve"> guano it is a filthy job. However, the smell of this is far less objectionable than that of the mixture of whale blood and oil on board ship." (Bagshawe, 1939: 71)</t>
    </r>
  </si>
  <si>
    <r>
      <t xml:space="preserve">"The door was made chiefly of wood from one of the cases in which our cigarettes were packed. The hinges were made from </t>
    </r>
    <r>
      <rPr>
        <sz val="10"/>
        <color rgb="FFFF0000"/>
        <rFont val="Century Gothic"/>
      </rPr>
      <t>seal-</t>
    </r>
    <r>
      <rPr>
        <sz val="10"/>
        <color theme="2" tint="-0.499984740745262"/>
        <rFont val="Century Gothic"/>
      </rPr>
      <t>skin." (Bagshawe, 1939: 72)</t>
    </r>
  </si>
  <si>
    <r>
      <t xml:space="preserve">"The </t>
    </r>
    <r>
      <rPr>
        <sz val="10"/>
        <color rgb="FFFF0000"/>
        <rFont val="Century Gothic"/>
      </rPr>
      <t>penguins</t>
    </r>
    <r>
      <rPr>
        <sz val="10"/>
        <color theme="2" tint="-0.499984740745262"/>
        <rFont val="Century Gothic"/>
      </rPr>
      <t xml:space="preserve"> seemed to revel in the snow and were quite lively again; many stopped moulting. Owing to the lack of a firm surface, they found it difficult to walk, so they travelled along in the soft snow on their breasts, propelling themselves forward with their feet and flippers, using the latter like oars. Fights were much more numerous than they had been when they were bringing up their young. The quietness was continually disturbed by the sound of their blows as they chased each other around the rookery. The old birds had frequently to put the younger generation in its place. The </t>
    </r>
    <r>
      <rPr>
        <sz val="10"/>
        <color rgb="FFFF0000"/>
        <rFont val="Century Gothic"/>
      </rPr>
      <t>Ringed Penguin</t>
    </r>
    <r>
      <rPr>
        <sz val="10"/>
        <color theme="2" tint="-0.499984740745262"/>
        <rFont val="Century Gothic"/>
      </rPr>
      <t xml:space="preserve"> rookery on South Island was a veritable babel of noise. There the </t>
    </r>
    <r>
      <rPr>
        <sz val="10"/>
        <color rgb="FFFF0000"/>
        <rFont val="Century Gothic"/>
      </rPr>
      <t>birds</t>
    </r>
    <r>
      <rPr>
        <sz val="10"/>
        <color theme="2" tint="-0.499984740745262"/>
        <rFont val="Century Gothic"/>
      </rPr>
      <t xml:space="preserve"> screeched more than ever, and many a time we praised heaven that we lived amid the quieter and lower-keyed </t>
    </r>
    <r>
      <rPr>
        <sz val="10"/>
        <color rgb="FFFF0000"/>
        <rFont val="Century Gothic"/>
      </rPr>
      <t>Gentoos</t>
    </r>
    <r>
      <rPr>
        <sz val="10"/>
        <color theme="2" tint="-0.499984740745262"/>
        <rFont val="Century Gothic"/>
      </rPr>
      <t>, and not near their squawking cousins." (Bagshawe, 1939: 73)</t>
    </r>
  </si>
  <si>
    <r>
      <t xml:space="preserve">"Now for a tale with a moral. One day we spotted a </t>
    </r>
    <r>
      <rPr>
        <sz val="10"/>
        <color rgb="FFFF0000"/>
        <rFont val="Century Gothic"/>
      </rPr>
      <t>seal</t>
    </r>
    <r>
      <rPr>
        <sz val="10"/>
        <color theme="2" tint="-0.499984740745262"/>
        <rFont val="Century Gothic"/>
      </rPr>
      <t xml:space="preserve"> and after two unsuccessful shots with the revolver, we pole-a1ed her. As we were busy with other things we left her to be cut up later in the day. After tea we went off to see the seal, but just as we began to cut her up, Lester saw another, which we killed. The first seal was small and we soon had her butchered and carried to the hut, but the other, a larger female, we left for the ne1t Somehow, however, it got left over until the following day. The weather was not helpful and the seal was in a bad position for cutting up. When we opened the inside there arose the most sickening corpse-like smell that could be imagined, not unlike that from the rotting inside of a whale. The only smell I have come across since which appro1imated to it was from a doctor's hands after he had just finished a post-mortem examination of a body which had been in a well for a few days (...) We thought in our ignorance that the smell would disappear with cooking, so we had some of the meat for supper, but neither of us could finish it. Our hands and clothes were permeated with the dreadful smell. Moral: never leave a seal till tomorrow if you can cut it up today. To enable us to carry seal-meat from the place where we butchered it across the rookery to the hut, we constructed a small hand-barrow which consisted of a box slung from two shafts fixed at the sides and projecting beyond to form handles." (Bagshawe, 1939: 75)</t>
    </r>
  </si>
  <si>
    <r>
      <t xml:space="preserve">"April 1 began with a tragedy. Lester walked over to the glacier after breakfast to see if any water was trickling off. He called me over and showed me the drowned body of </t>
    </r>
    <r>
      <rPr>
        <sz val="10"/>
        <color rgb="FFFF0000"/>
        <rFont val="Century Gothic"/>
      </rPr>
      <t>poor little Peggy,</t>
    </r>
    <r>
      <rPr>
        <sz val="10"/>
        <color theme="2" tint="-0.499984740745262"/>
        <rFont val="Century Gothic"/>
      </rPr>
      <t xml:space="preserve"> one of our </t>
    </r>
    <r>
      <rPr>
        <sz val="10"/>
        <color rgb="FFFF0000"/>
        <rFont val="Century Gothic"/>
      </rPr>
      <t>dogs</t>
    </r>
    <r>
      <rPr>
        <sz val="10"/>
        <color theme="2" tint="-0.499984740745262"/>
        <rFont val="Century Gothic"/>
      </rPr>
      <t xml:space="preserve">, lying on the shore. She had been held prisoner near a rock by a piece of chain attached to her collar which had caught in a cleft. Peggy had broken her chain and had been loose for several days, eluding all our attempts to catch her, and slinking back to the vicinity of the hut only at night. To lose her was like losing a companion. We buried her that morning and built a stone cairn over her. In the afternoon we busied ourselves with the dogs and equipped each of them with a large stone around which was wound a wire with a loop at the top. To this the dog was attached and could be moved about as one wished. For some unknown reason </t>
    </r>
    <r>
      <rPr>
        <sz val="10"/>
        <color rgb="FFFF0000"/>
        <rFont val="Century Gothic"/>
      </rPr>
      <t>Florrie and Swift</t>
    </r>
    <r>
      <rPr>
        <sz val="10"/>
        <color theme="2" tint="-0.499984740745262"/>
        <rFont val="Century Gothic"/>
      </rPr>
      <t xml:space="preserve"> a most ill-assorted pair took to sharing Swift's large bo1. Swift was the loser by this arrangement, for Florrie had a terrific appetite and as soon as she had gulped down her own share of meat, she started on Swift's." (Bagshawe, 1939: 78)</t>
    </r>
  </si>
  <si>
    <r>
      <t xml:space="preserve">"Despite the weather, we brought back some </t>
    </r>
    <r>
      <rPr>
        <sz val="10"/>
        <color rgb="FFFF0000"/>
        <rFont val="Century Gothic"/>
      </rPr>
      <t>seal</t>
    </r>
    <r>
      <rPr>
        <sz val="10"/>
        <color theme="2" tint="-0.499984740745262"/>
        <rFont val="Century Gothic"/>
      </rPr>
      <t>-meat from a dump at the far corner of the Island in five e1citing journeys during which we never knew if our next step would find us still on our feet." (Bagshawe, 1939: 79)</t>
    </r>
  </si>
  <si>
    <r>
      <t xml:space="preserve">"Lester found that four of the </t>
    </r>
    <r>
      <rPr>
        <sz val="10"/>
        <color rgb="FFFF0000"/>
        <rFont val="Century Gothic"/>
      </rPr>
      <t>dogs</t>
    </r>
    <r>
      <rPr>
        <sz val="10"/>
        <color theme="2" tint="-0.499984740745262"/>
        <rFont val="Century Gothic"/>
      </rPr>
      <t xml:space="preserve"> were loose, so we had to attend to them." (Bagshawe, 1939: 80)</t>
    </r>
  </si>
  <si>
    <r>
      <t xml:space="preserve">"We devoted our efforts to a better solution of the problem of tethering the </t>
    </r>
    <r>
      <rPr>
        <sz val="10"/>
        <color rgb="FFFF0000"/>
        <rFont val="Century Gothic"/>
      </rPr>
      <t>dogs</t>
    </r>
    <r>
      <rPr>
        <sz val="10"/>
        <color theme="2" tint="-0.499984740745262"/>
        <rFont val="Century Gothic"/>
      </rPr>
      <t>. By the sacrifice of a leather strap, we made some new collars." (Bagshawe, 1939: 80)</t>
    </r>
  </si>
  <si>
    <r>
      <t xml:space="preserve">"Taking advantage ofa fine spell of weather during the morning ofthe 4th, we carried on with the foundation of the store for </t>
    </r>
    <r>
      <rPr>
        <sz val="10"/>
        <color rgb="FFFF0000"/>
        <rFont val="Century Gothic"/>
      </rPr>
      <t>seal-</t>
    </r>
    <r>
      <rPr>
        <sz val="10"/>
        <color theme="2" tint="-0.499984740745262"/>
        <rFont val="Century Gothic"/>
      </rPr>
      <t>meat which we had started a few days before." (Bagshawe, 1939: 80)</t>
    </r>
  </si>
  <si>
    <r>
      <t xml:space="preserve">"After tea we cut up a male </t>
    </r>
    <r>
      <rPr>
        <sz val="10"/>
        <color rgb="FFFF0000"/>
        <rFont val="Century Gothic"/>
      </rPr>
      <t>seal</t>
    </r>
    <r>
      <rPr>
        <sz val="10"/>
        <color theme="2" tint="-0.499984740745262"/>
        <rFont val="Century Gothic"/>
      </rPr>
      <t xml:space="preserve"> which we had killed in the morning. By this time we had reduced the business of cutting up and transport to such an art that, although the seal was a large specimen, we had finished him within an hour. It was a cold job at this time of the year, and every now and then it was necessary to warm one's hands by placing the minthe entrails of the animal an unpleasant but effective method. Next day we were busy sorting seal-meat and blubber. The blubber we cut up into pieces about 10 inches square, a suitable size for burning on the stove, and placed them on one of the stone floors. The meat was sorted out into haunches; ribs ; heads, livers and hearts ; plain meat; flippers and half haunches; necks and Gladstone Bags'. The last named was really part of the back which we found could be carried in one hand like a bag by making a slit in the meat." (Bagshawe, 1939: 81)</t>
    </r>
  </si>
  <si>
    <r>
      <t xml:space="preserve">"We had intended to carry coal over from South Island, but about ten o'clock saw a female </t>
    </r>
    <r>
      <rPr>
        <sz val="10"/>
        <color rgb="FFFF0000"/>
        <rFont val="Century Gothic"/>
      </rPr>
      <t>seal</t>
    </r>
    <r>
      <rPr>
        <sz val="10"/>
        <color theme="2" tint="-0.499984740745262"/>
        <rFont val="Century Gothic"/>
      </rPr>
      <t xml:space="preserve"> high up on the ground close to where the coal lay. Thinking that it would be a quick and easy job to kill this </t>
    </r>
    <r>
      <rPr>
        <sz val="10"/>
        <color rgb="FFFF0000"/>
        <rFont val="Century Gothic"/>
      </rPr>
      <t>lady</t>
    </r>
    <r>
      <rPr>
        <sz val="10"/>
        <color theme="2" tint="-0.499984740745262"/>
        <rFont val="Century Gothic"/>
      </rPr>
      <t xml:space="preserve">, we picked up weapons and marched over to deal with her. Lester fired a shot and wounded her. The next shot misfired and for several minutes the seal rushed about, while I followed brandishing the axe and waiting for a chance to aim a blow. All over the place we went, and then the </t>
    </r>
    <r>
      <rPr>
        <sz val="10"/>
        <color rgb="FFFF0000"/>
        <rFont val="Century Gothic"/>
      </rPr>
      <t>animal</t>
    </r>
    <r>
      <rPr>
        <sz val="10"/>
        <color theme="2" tint="-0.499984740745262"/>
        <rFont val="Century Gothic"/>
      </rPr>
      <t xml:space="preserve"> headed for the sea; then she came on land again, then back to the shore and in among the blocks of ice in the water. I pursued and eventually killed her when she wedged herself between two blocks of ice. We spent a few minutes wondering how we could possibly reach her to cut her up." (Bagshawe, 1939: 81)</t>
    </r>
  </si>
  <si>
    <r>
      <t>"After various experiments and an interruption at lunch-time to kill a male</t>
    </r>
    <r>
      <rPr>
        <sz val="10"/>
        <color rgb="FFFF0000"/>
        <rFont val="Century Gothic"/>
      </rPr>
      <t xml:space="preserve"> seal,</t>
    </r>
    <r>
      <rPr>
        <sz val="10"/>
        <color theme="2" tint="-0.499984740745262"/>
        <rFont val="Century Gothic"/>
      </rPr>
      <t xml:space="preserve"> we found that the only way was to make a number of journeys. The method we employed was to take two barrow-loads of loose coal from the sack and then bring the rest in the sack itself." (Bagshawe, 1939: 82)</t>
    </r>
  </si>
  <si>
    <r>
      <t xml:space="preserve">"Our suppers at this time consisted alternately of minced </t>
    </r>
    <r>
      <rPr>
        <sz val="10"/>
        <color rgb="FFFF0000"/>
        <rFont val="Century Gothic"/>
      </rPr>
      <t>seal</t>
    </r>
    <r>
      <rPr>
        <sz val="10"/>
        <color theme="2" tint="-0.499984740745262"/>
        <rFont val="Century Gothic"/>
      </rPr>
      <t xml:space="preserve">-meat and boiled penguin-breast. Lester cooked the </t>
    </r>
    <r>
      <rPr>
        <sz val="10"/>
        <color rgb="FFFF0000"/>
        <rFont val="Century Gothic"/>
      </rPr>
      <t>penguin</t>
    </r>
    <r>
      <rPr>
        <sz val="10"/>
        <color theme="2" tint="-0.499984740745262"/>
        <rFont val="Century Gothic"/>
      </rPr>
      <t xml:space="preserve"> on his duty-night and I the mince on mine (...) We had thought of bringing back some old blubber from a depot made during our early days at Water-Boat Point...After </t>
    </r>
    <r>
      <rPr>
        <sz val="10"/>
        <color rgb="FFFF0000"/>
        <rFont val="Century Gothic"/>
      </rPr>
      <t>seal- and penguin-</t>
    </r>
    <r>
      <rPr>
        <sz val="10"/>
        <color theme="2" tint="-0.499984740745262"/>
        <rFont val="Century Gothic"/>
      </rPr>
      <t>meat the pudding tasted as good to us as dinner at the Criterion. We indulged in a cigar each after supper." (Bagshawe, 1939: 85)</t>
    </r>
  </si>
  <si>
    <r>
      <t xml:space="preserve">"Bad weather continued, but we managed to kill and flense two more </t>
    </r>
    <r>
      <rPr>
        <sz val="10"/>
        <color rgb="FFFF0000"/>
        <rFont val="Century Gothic"/>
      </rPr>
      <t>seals</t>
    </r>
    <r>
      <rPr>
        <sz val="10"/>
        <color theme="2" tint="-0.499984740745262"/>
        <rFont val="Century Gothic"/>
      </rPr>
      <t>. These had come up on shore near the hut and we could not resist dealing with them. It was impossible, owing to the darkness, to work outside after 4 p.m." (Bagshawe, 1939: 86)</t>
    </r>
  </si>
  <si>
    <r>
      <t xml:space="preserve">"Improvements were also made to the </t>
    </r>
    <r>
      <rPr>
        <sz val="10"/>
        <color rgb="FFFF0000"/>
        <rFont val="Century Gothic"/>
      </rPr>
      <t>dog</t>
    </r>
    <r>
      <rPr>
        <sz val="10"/>
        <color theme="2" tint="-0.499984740745262"/>
        <rFont val="Century Gothic"/>
      </rPr>
      <t>-tethers so that we could work without continued interruption from breakaways and the consequent yelping from all the other dogs." (Bagshawe, 1939: 86)</t>
    </r>
  </si>
  <si>
    <r>
      <t xml:space="preserve">"After breakfast we had to see to the </t>
    </r>
    <r>
      <rPr>
        <sz val="10"/>
        <color rgb="FFFF0000"/>
        <rFont val="Century Gothic"/>
      </rPr>
      <t>dogs</t>
    </r>
    <r>
      <rPr>
        <sz val="10"/>
        <color theme="2" tint="-0.499984740745262"/>
        <rFont val="Century Gothic"/>
      </rPr>
      <t>, and our hands were nearly frozen with the intense cold and drifting snow (...) In the few minutes during which we were feeding the dogs, one of my fingers received its first frost-bite. I did not notice anything wrong with it until I realized that it was the only finger that was not painful." (Bagshawe, 1939: 89)</t>
    </r>
  </si>
  <si>
    <r>
      <t>"Supper still consisted of minced seal-meat on my nights as cook, and '</t>
    </r>
    <r>
      <rPr>
        <sz val="10"/>
        <color rgb="FFFF0000"/>
        <rFont val="Century Gothic"/>
      </rPr>
      <t xml:space="preserve">penguin </t>
    </r>
    <r>
      <rPr>
        <sz val="10"/>
        <color theme="2" tint="-0.499984740745262"/>
        <rFont val="Century Gothic"/>
      </rPr>
      <t>a la ordinaire' (i.e. plain boiled penguin-breast) or more often '</t>
    </r>
    <r>
      <rPr>
        <sz val="10"/>
        <color rgb="FFFF0000"/>
        <rFont val="Century Gothic"/>
      </rPr>
      <t xml:space="preserve">penguin </t>
    </r>
    <r>
      <rPr>
        <sz val="10"/>
        <color theme="2" tint="-0.499984740745262"/>
        <rFont val="Century Gothic"/>
      </rPr>
      <t xml:space="preserve">a la pemmican' (penguin-meat in small chunks boiled with pemmican and pieces of ship's-biscuit) on Lester's nights. The last dish was the most popular, for it disguised the flavour of the </t>
    </r>
    <r>
      <rPr>
        <sz val="10"/>
        <color rgb="FFFF0000"/>
        <rFont val="Century Gothic"/>
      </rPr>
      <t>penguin</t>
    </r>
    <r>
      <rPr>
        <sz val="10"/>
        <color theme="2" tint="-0.499984740745262"/>
        <rFont val="Century Gothic"/>
      </rPr>
      <t>-meat." (Bagshawe, 1939: 92-93)</t>
    </r>
  </si>
  <si>
    <r>
      <t xml:space="preserve">"If only the weather had kept cold and dry we should have been comfortable, for we could have worn </t>
    </r>
    <r>
      <rPr>
        <sz val="10"/>
        <color rgb="FFFF0000"/>
        <rFont val="Century Gothic"/>
      </rPr>
      <t>reindeer</t>
    </r>
    <r>
      <rPr>
        <sz val="10"/>
        <color theme="2" tint="-0.499984740745262"/>
        <rFont val="Century Gothic"/>
      </rPr>
      <t>-skin boots, or to use the correct name, finnesko." (Bagshawe, 1939: 97)</t>
    </r>
  </si>
  <si>
    <r>
      <t xml:space="preserve">"We did not hurriedly gulp this supper as we did when there was </t>
    </r>
    <r>
      <rPr>
        <sz val="10"/>
        <color rgb="FFFF0000"/>
        <rFont val="Century Gothic"/>
      </rPr>
      <t>seal and penguin</t>
    </r>
    <r>
      <rPr>
        <sz val="10"/>
        <color theme="2" tint="-0.499984740745262"/>
        <rFont val="Century Gothic"/>
      </rPr>
      <t>, but lingered over every mouthful. Every baked bean was dealt with individually so as to obtain the maximum of satisfaction." (Bagshawe, 1939: 98)</t>
    </r>
  </si>
  <si>
    <r>
      <t xml:space="preserve">"Breakfast finished, the cook washed up the pots, any surplus hot pemmican being taken out to the </t>
    </r>
    <r>
      <rPr>
        <sz val="10"/>
        <color rgb="FFFF0000"/>
        <rFont val="Century Gothic"/>
      </rPr>
      <t>dogs</t>
    </r>
    <r>
      <rPr>
        <sz val="10"/>
        <color theme="2" tint="-0.499984740745262"/>
        <rFont val="Century Gothic"/>
      </rPr>
      <t xml:space="preserve">. The washing-up pot, which fitted into a hole in the top of the stove, was emptied and replenished with water from the large pots on the shelf above. After 2 p.m. we fed the dogs, and brought in ice if needed (...) After supper any surplus hot food was again taken out to the </t>
    </r>
    <r>
      <rPr>
        <sz val="10"/>
        <color rgb="FFFF0000"/>
        <rFont val="Century Gothic"/>
      </rPr>
      <t>dogs</t>
    </r>
    <r>
      <rPr>
        <sz val="10"/>
        <color theme="2" tint="-0.499984740745262"/>
        <rFont val="Century Gothic"/>
      </rPr>
      <t>." (Bagshawe, 1939: 103)</t>
    </r>
  </si>
  <si>
    <r>
      <t xml:space="preserve">"I watched several small and medium-sized </t>
    </r>
    <r>
      <rPr>
        <sz val="10"/>
        <color rgb="FFFF0000"/>
        <rFont val="Century Gothic"/>
      </rPr>
      <t>Fin Whales</t>
    </r>
    <r>
      <rPr>
        <sz val="10"/>
        <color theme="2" tint="-0.499984740745262"/>
        <rFont val="Century Gothic"/>
      </rPr>
      <t xml:space="preserve"> swimming up and down the Channel. </t>
    </r>
    <r>
      <rPr>
        <sz val="10"/>
        <color rgb="FFFF0000"/>
        <rFont val="Century Gothic"/>
      </rPr>
      <t>Shags</t>
    </r>
    <r>
      <rPr>
        <sz val="10"/>
        <color theme="2" tint="-0.499984740745262"/>
        <rFont val="Century Gothic"/>
      </rPr>
      <t xml:space="preserve"> were fishing here and there in the water." (Bagshawe, 1939: 106)</t>
    </r>
  </si>
  <si>
    <r>
      <t xml:space="preserve">"The varying temperatures had their effect on the meat stock on the dumps in spite of the waist-deep covering of hard snow. To say that the meat smelt is to put it mildly. The first pile was particularly bad; the second, being of later date, was a little more wholesome. The breasts had become and decidedly niffy </t>
    </r>
    <r>
      <rPr>
        <sz val="10"/>
        <color rgb="FFFF0000"/>
        <rFont val="Century Gothic"/>
      </rPr>
      <t>penguin</t>
    </r>
    <r>
      <rPr>
        <sz val="10"/>
        <color theme="2" tint="-0.499984740745262"/>
        <rFont val="Century Gothic"/>
      </rPr>
      <t xml:space="preserve"> strong-tasting, and though we tried to swallow the chunks of meat as one does medicine we had to give it up. We therefore had a double ration of seal-meat every other night, until the penguins returned to supply us with fresh meat and, later on, eggs." (Bagshawe, 1939: 107)</t>
    </r>
  </si>
  <si>
    <r>
      <t xml:space="preserve">"Ice had to be removed from the outer hut and snow from outside the door; all the dog-bo1es were buried (...) After tea, I mended my </t>
    </r>
    <r>
      <rPr>
        <sz val="10"/>
        <color rgb="FFFF0000"/>
        <rFont val="Century Gothic"/>
      </rPr>
      <t>dog</t>
    </r>
    <r>
      <rPr>
        <sz val="10"/>
        <color theme="2" tint="-0.499984740745262"/>
        <rFont val="Century Gothic"/>
      </rPr>
      <t>-skin mittens" (Bagshawe, 1939: 113)</t>
    </r>
  </si>
  <si>
    <r>
      <t xml:space="preserve">"There was sadness for us on the 16th. When I went to the screen before breakfast I found </t>
    </r>
    <r>
      <rPr>
        <sz val="10"/>
        <color rgb="FFFF0000"/>
        <rFont val="Century Gothic"/>
      </rPr>
      <t>poor old Swift</t>
    </r>
    <r>
      <rPr>
        <sz val="10"/>
        <color theme="2" tint="-0.499984740745262"/>
        <rFont val="Century Gothic"/>
      </rPr>
      <t xml:space="preserve">, one of our dogs, stretched out dead on the snow. His tongue was frozen and hanging from his mouth. How he died was a mystery. Dodger had broken loose and as the hair round Swift's throat was bunched up, the two dogs may have had a fight in which Dodger throttled Swift. Swift's death was a blow to us, as he was our favourite. He always had a grin for us and was full of delight whenever we took him out with us. The snow-drift was too deep for us to bury him near </t>
    </r>
    <r>
      <rPr>
        <sz val="10"/>
        <color rgb="FFFF0000"/>
        <rFont val="Century Gothic"/>
      </rPr>
      <t>Peggy</t>
    </r>
    <r>
      <rPr>
        <sz val="10"/>
        <color theme="2" tint="-0.499984740745262"/>
        <rFont val="Century Gothic"/>
      </rPr>
      <t>, so we wrapped him in a sack and buried him for the time being on the glacier slope.  This tragedy brought the thought of death very close to us.  We did not speak about it, but the realization of how much we depended upon each other was foremost in our minds. It would have been terrible for the other if one of us had died. The thought of being left in the Antarctic alone, wondering whether rescuers would ever come was a nightmare on which we dared not dwell." (Bagshawe, 1939: 114)</t>
    </r>
  </si>
  <si>
    <r>
      <t xml:space="preserve">"We managed liver with dried vegetables for supper. They made a to kill a and fried the breast and </t>
    </r>
    <r>
      <rPr>
        <sz val="10"/>
        <color rgb="FFFF0000"/>
        <rFont val="Century Gothic"/>
      </rPr>
      <t>shag</t>
    </r>
    <r>
      <rPr>
        <sz val="10"/>
        <color theme="2" tint="-0.499984740745262"/>
        <rFont val="Century Gothic"/>
      </rPr>
      <t>, good meal. I combined scientific observations with the exercise of my post as butcher, invariably examining the contents of the stomach and taking measurements." (Bagshawe, 1939: 114)</t>
    </r>
  </si>
  <si>
    <r>
      <t xml:space="preserve">"I found some three or four hundred </t>
    </r>
    <r>
      <rPr>
        <sz val="10"/>
        <color rgb="FFFF0000"/>
        <rFont val="Century Gothic"/>
      </rPr>
      <t>Gentoo Penguins</t>
    </r>
    <r>
      <rPr>
        <sz val="10"/>
        <color theme="2" tint="-0.499984740745262"/>
        <rFont val="Century Gothic"/>
      </rPr>
      <t xml:space="preserve"> at Coal Point." (Bagshawe, 1939: 115)</t>
    </r>
  </si>
  <si>
    <r>
      <t xml:space="preserve">"Our </t>
    </r>
    <r>
      <rPr>
        <sz val="10"/>
        <color rgb="FFFF0000"/>
        <rFont val="Century Gothic"/>
      </rPr>
      <t>dogs</t>
    </r>
    <r>
      <rPr>
        <sz val="10"/>
        <color theme="2" tint="-0.499984740745262"/>
        <rFont val="Century Gothic"/>
      </rPr>
      <t xml:space="preserve"> were unsuitable for any useful sledge-work. We could have risked a longer journey on foot and would probably have managed fairly well, but the sea ice round the coast was unreliable, and where three might take a risk, we did not feel justified." (Bagshawe, 1939: 116) </t>
    </r>
  </si>
  <si>
    <r>
      <t xml:space="preserve">"My diary records: To crown everything, I carelessly left our supper a plate of </t>
    </r>
    <r>
      <rPr>
        <sz val="10"/>
        <color rgb="FFFF0000"/>
        <rFont val="Century Gothic"/>
      </rPr>
      <t xml:space="preserve">shag </t>
    </r>
    <r>
      <rPr>
        <sz val="10"/>
        <color theme="2" tint="-0.499984740745262"/>
        <rFont val="Century Gothic"/>
      </rPr>
      <t xml:space="preserve">breast and liver whilst I was attending to the roof of the outer hut. </t>
    </r>
    <r>
      <rPr>
        <sz val="10"/>
        <color rgb="FFFF0000"/>
        <rFont val="Century Gothic"/>
      </rPr>
      <t>Florrie</t>
    </r>
    <r>
      <rPr>
        <sz val="10"/>
        <color theme="2" tint="-0.499984740745262"/>
        <rFont val="Century Gothic"/>
      </rPr>
      <t xml:space="preserve"> was not far away and when I looked round the supper had disappeared! Robbed of this delicacy we sat down to our dull and commonplace diet, only to be deluged by the melting of an accumulation of hoar-frost a mixture of frozen breathand steam" (Bagshawe, 1939: 117)</t>
    </r>
  </si>
  <si>
    <r>
      <t xml:space="preserve">"The next day was as mild and calm as an English autumn day; it was light until 5 p.m., and all that could be heard was the barking of the </t>
    </r>
    <r>
      <rPr>
        <sz val="10"/>
        <color rgb="FFFF0000"/>
        <rFont val="Century Gothic"/>
      </rPr>
      <t xml:space="preserve">dogs </t>
    </r>
    <r>
      <rPr>
        <sz val="10"/>
        <color theme="2" tint="-0.499984740745262"/>
        <rFont val="Century Gothic"/>
      </rPr>
      <t xml:space="preserve">and the cawing of the </t>
    </r>
    <r>
      <rPr>
        <sz val="10"/>
        <color rgb="FFFF0000"/>
        <rFont val="Century Gothic"/>
      </rPr>
      <t>penguins</t>
    </r>
    <r>
      <rPr>
        <sz val="10"/>
        <color theme="2" tint="-0.499984740745262"/>
        <rFont val="Century Gothic"/>
      </rPr>
      <t>." (Bagshawe, 1939: 119)</t>
    </r>
  </si>
  <si>
    <r>
      <t xml:space="preserve">"Our diet was efficient and scurvy-proof, but decidedly boring. Minced </t>
    </r>
    <r>
      <rPr>
        <sz val="10"/>
        <color rgb="FFFF0000"/>
        <rFont val="Century Gothic"/>
      </rPr>
      <t>seal</t>
    </r>
    <r>
      <rPr>
        <sz val="10"/>
        <color theme="2" tint="-0.499984740745262"/>
        <rFont val="Century Gothic"/>
      </rPr>
      <t>-meat nearly every other night since the beginning of March, some of it at times literally stinking us out, made us feel, even with the recent addition of tinned vegetables, that whatever punishment we may have to undergo for our sins it cannot be worse than an ever-lasting diet of seal-meat. It fell to me to prepare the mince on my nights as cook and the process of passing the meat through the mincer and unravelling the stringy pieces which blocked up the machine, had become a mechanical performance that I could have accomplished with my eyes closed." (Bagshawe, 1939: 120)</t>
    </r>
  </si>
  <si>
    <r>
      <t xml:space="preserve">"The </t>
    </r>
    <r>
      <rPr>
        <sz val="10"/>
        <color rgb="FFFF0000"/>
        <rFont val="Century Gothic"/>
      </rPr>
      <t>dog-</t>
    </r>
    <r>
      <rPr>
        <sz val="10"/>
        <color theme="2" tint="-0.499984740745262"/>
        <rFont val="Century Gothic"/>
      </rPr>
      <t xml:space="preserve">skin mittens needed frequent repairs as the seams were continually splitting." (Bagshawe, 1939: 120) </t>
    </r>
  </si>
  <si>
    <r>
      <t xml:space="preserve">"We noticed that the warmer weather affected the </t>
    </r>
    <r>
      <rPr>
        <sz val="10"/>
        <color rgb="FFFF0000"/>
        <rFont val="Century Gothic"/>
      </rPr>
      <t>seal</t>
    </r>
    <r>
      <rPr>
        <sz val="10"/>
        <color theme="2" tint="-0.499984740745262"/>
        <rFont val="Century Gothic"/>
      </rPr>
      <t>-meat mince and made it smell unpleasantly. It was certainly not fresh, for we had not wanted to kill unnecessarily, but when the temperature was low it looked appetizing, rather like corned beef. When high, it became a slushy, bloody mess with bits of repulsive-looking blubber attached, and we realized that we should have to give up using the seal-meat from store and change to fresh meat. 'The man who called this spot Paradise Bay should have the honour of living here! reads my diary for the 21st." (Bagshawe, 1939: 123)</t>
    </r>
  </si>
  <si>
    <r>
      <t xml:space="preserve">"Even the </t>
    </r>
    <r>
      <rPr>
        <sz val="10"/>
        <color rgb="FFFF0000"/>
        <rFont val="Century Gothic"/>
      </rPr>
      <t>penguins</t>
    </r>
    <r>
      <rPr>
        <sz val="10"/>
        <color theme="2" tint="-0.499984740745262"/>
        <rFont val="Century Gothic"/>
      </rPr>
      <t xml:space="preserve"> are short-tempered. This afternoon (the 22nd) I saw the first fight of any importance this season. Two birds were at it, flippers and beaks, for about two minutes. Most fights end quickly and abruptly because one bird usually runs away, but these stood up well to each other, indignation on the faces of both. The result was a draw, though each crowed victoriously at the end. Minor fights are continually going on and at times two birds will shoot across the rookery on their breasts, one in chase of the other, upsetting everybody." (Bagshawe, 1939: 123)</t>
    </r>
  </si>
  <si>
    <r>
      <t xml:space="preserve">"We went over to Coal Point on the 24th with visions of fined </t>
    </r>
    <r>
      <rPr>
        <sz val="10"/>
        <color rgb="FFFF0000"/>
        <rFont val="Century Gothic"/>
      </rPr>
      <t>shag</t>
    </r>
    <r>
      <rPr>
        <sz val="10"/>
        <color theme="2" tint="-0.499984740745262"/>
        <rFont val="Century Gothic"/>
      </rPr>
      <t xml:space="preserve"> for supper, hoping to shoot a </t>
    </r>
    <r>
      <rPr>
        <sz val="10"/>
        <color rgb="FFFF0000"/>
        <rFont val="Century Gothic"/>
      </rPr>
      <t>bird</t>
    </r>
    <r>
      <rPr>
        <sz val="10"/>
        <color theme="2" tint="-0.499984740745262"/>
        <rFont val="Century Gothic"/>
      </rPr>
      <t xml:space="preserve"> resting on its way to Shag Point, but we were unlucky and had to be content with minced </t>
    </r>
    <r>
      <rPr>
        <sz val="10"/>
        <color rgb="FFFF0000"/>
        <rFont val="Century Gothic"/>
      </rPr>
      <t>penguin-</t>
    </r>
    <r>
      <rPr>
        <sz val="10"/>
        <color theme="2" tint="-0.499984740745262"/>
        <rFont val="Century Gothic"/>
      </rPr>
      <t xml:space="preserve">breast. But we did find the largest bull </t>
    </r>
    <r>
      <rPr>
        <sz val="10"/>
        <color rgb="FFFF0000"/>
        <rFont val="Century Gothic"/>
      </rPr>
      <t xml:space="preserve">Elephant Seal </t>
    </r>
    <r>
      <rPr>
        <sz val="10"/>
        <color theme="2" tint="-0.499984740745262"/>
        <rFont val="Century Gothic"/>
      </rPr>
      <t xml:space="preserve">we had ever seen. He was 14 to 15 feet long and had a waist about 12 feet round. He must have weighed about a ton and a quarter. It seemed remarkable, as we looked at the flabby mass, that this </t>
    </r>
    <r>
      <rPr>
        <sz val="10"/>
        <color rgb="FFFF0000"/>
        <rFont val="Century Gothic"/>
      </rPr>
      <t>huge beast</t>
    </r>
    <r>
      <rPr>
        <sz val="10"/>
        <color theme="2" tint="-0.499984740745262"/>
        <rFont val="Century Gothic"/>
      </rPr>
      <t xml:space="preserve"> could ever swim. He was too sleepy to do more than open his mouth, show us his tongue, and ugly, dirty teeth, and inflate his nostrils a little." (Bagshawe, 1939: 124)</t>
    </r>
  </si>
  <si>
    <r>
      <t xml:space="preserve">"We saw the first </t>
    </r>
    <r>
      <rPr>
        <sz val="10"/>
        <color rgb="FFFF0000"/>
        <rFont val="Century Gothic"/>
      </rPr>
      <t>Adelie Penguin</t>
    </r>
    <r>
      <rPr>
        <sz val="10"/>
        <color theme="2" tint="-0.499984740745262"/>
        <rFont val="Century Gothic"/>
      </rPr>
      <t xml:space="preserve"> of the season walking among the </t>
    </r>
    <r>
      <rPr>
        <sz val="10"/>
        <color rgb="FFFF0000"/>
        <rFont val="Century Gothic"/>
      </rPr>
      <t>Gentoos</t>
    </r>
    <r>
      <rPr>
        <sz val="10"/>
        <color theme="2" tint="-0.499984740745262"/>
        <rFont val="Century Gothic"/>
      </rPr>
      <t xml:space="preserve"> who took no notice of him." (Bagshawe, 1939: 125)</t>
    </r>
  </si>
  <si>
    <r>
      <t xml:space="preserve">"When the </t>
    </r>
    <r>
      <rPr>
        <sz val="10"/>
        <color rgb="FFFF0000"/>
        <rFont val="Century Gothic"/>
      </rPr>
      <t>penguins</t>
    </r>
    <r>
      <rPr>
        <sz val="10"/>
        <color theme="2" tint="-0.499984740745262"/>
        <rFont val="Century Gothic"/>
      </rPr>
      <t xml:space="preserve"> were fairly established for the coming nesting-season we began to devote a good deal of time to watching their habits. They are amusing</t>
    </r>
    <r>
      <rPr>
        <sz val="10"/>
        <color rgb="FFFF0000"/>
        <rFont val="Century Gothic"/>
      </rPr>
      <t xml:space="preserve"> little fellows</t>
    </r>
    <r>
      <rPr>
        <sz val="10"/>
        <color theme="2" tint="-0.499984740745262"/>
        <rFont val="Century Gothic"/>
      </rPr>
      <t xml:space="preserve"> to watch, and in their habits and antics it is possible to observe many a resemblance to human behaviour. One looks down on this miniature society in the same way that Gulliver looked down on the Lilliputians. Some were respectable, some disreputable. Among them went on all the every-day activities of a civilized' community. Bravery, loyalty, determination, immorality, deception, thieving, fighting and love-making; the comedies, the tragedies and the adventures; all the vices (and some ofthe virtues) of humanity were paralleled in the penguin settlement." (Bagshawe, 1939: 127)</t>
    </r>
  </si>
  <si>
    <r>
      <t xml:space="preserve">"Photographing the </t>
    </r>
    <r>
      <rPr>
        <sz val="10"/>
        <color rgb="FFFF0000"/>
        <rFont val="Century Gothic"/>
      </rPr>
      <t>penguins</t>
    </r>
    <r>
      <rPr>
        <sz val="10"/>
        <color theme="2" tint="-0.499984740745262"/>
        <rFont val="Century Gothic"/>
      </rPr>
      <t xml:space="preserve"> was a cold job; to catch some special attitude often involved sitting on the ground for an hour or more, as quiet as possible, waiting for the ideal moment. Often the</t>
    </r>
    <r>
      <rPr>
        <sz val="10"/>
        <color rgb="FFFF0000"/>
        <rFont val="Century Gothic"/>
      </rPr>
      <t xml:space="preserve"> bird</t>
    </r>
    <r>
      <rPr>
        <sz val="10"/>
        <color theme="2" tint="-0.499984740745262"/>
        <rFont val="Century Gothic"/>
      </rPr>
      <t xml:space="preserve"> on which we were concentrating was almost the only one in the colony not giving the performance we were trying to record (...) However, we managed, by perseverance, to secure a large number of photographs which illustrate penguin habits very well." (Bagshawe, 1939: 128)</t>
    </r>
  </si>
  <si>
    <r>
      <t xml:space="preserve">"We had to put a stop to the trespass of a pair of </t>
    </r>
    <r>
      <rPr>
        <sz val="10"/>
        <color rgb="FFFF0000"/>
        <rFont val="Century Gothic"/>
      </rPr>
      <t>penguins</t>
    </r>
    <r>
      <rPr>
        <sz val="10"/>
        <color theme="2" tint="-0.499984740745262"/>
        <rFont val="Century Gothic"/>
      </rPr>
      <t xml:space="preserve"> who decided to occupy the bow of the water-boat for nesting purposes. They spent the night pacing the deck above our heads like a couple of watchmen. We requested them with some force to desist, but they took no notice, so we dug a trench in the snow round the bow to prevent them from reaching their prospective home. We were beaten, however, for they avoided the trench and climbed on to the roof of the hut and so, via the sacks of sennegrass, to the boat-deck." (Bagshawe, 1939: 132)</t>
    </r>
  </si>
  <si>
    <r>
      <t xml:space="preserve">"After we had fed the </t>
    </r>
    <r>
      <rPr>
        <sz val="10"/>
        <color rgb="FFFF0000"/>
        <rFont val="Century Gothic"/>
      </rPr>
      <t>dogs</t>
    </r>
    <r>
      <rPr>
        <sz val="10"/>
        <color theme="2" tint="-0.499984740745262"/>
        <rFont val="Century Gothic"/>
      </rPr>
      <t>, we went for a walk round our domain." (Bagshawe, 1939: 135)</t>
    </r>
  </si>
  <si>
    <r>
      <t xml:space="preserve">"Two days later an </t>
    </r>
    <r>
      <rPr>
        <sz val="10"/>
        <color rgb="FFFF0000"/>
        <rFont val="Century Gothic"/>
      </rPr>
      <t>Adelie Penguin</t>
    </r>
    <r>
      <rPr>
        <sz val="10"/>
        <color theme="2" tint="-0.499984740745262"/>
        <rFont val="Century Gothic"/>
      </rPr>
      <t xml:space="preserve"> came up on to the Bay ice and seemed much perturbed at finding himself among a colony of </t>
    </r>
    <r>
      <rPr>
        <sz val="10"/>
        <color rgb="FFFF0000"/>
        <rFont val="Century Gothic"/>
      </rPr>
      <t>Gentoos</t>
    </r>
    <r>
      <rPr>
        <sz val="10"/>
        <color theme="2" tint="-0.499984740745262"/>
        <rFont val="Century Gothic"/>
      </rPr>
      <t>. There is as much difference between the disposition of an Adelie and a Gentoo as between a Frenchman and an Englishman, for the former have a decidedly Gallic restlessness of temperament. Several times he walked to the edge of the ice-foot and prepared to jump back into the sea, but a fresh party of Gentoo arrivals jumped on and caused him to rush back as hard as he could in a fearful panic. He made several more attempts to leave, but was scared back by new arrivals each time, so he gave it up as a bad job and bustled around with the mob, 'kaaing' a great deal." (Bagshawe, 1939: 136)</t>
    </r>
  </si>
  <si>
    <r>
      <t xml:space="preserve">"I recorded in my diary for the 31st that: I saw a most extraordinary sight the fishing expedition of the </t>
    </r>
    <r>
      <rPr>
        <sz val="10"/>
        <color rgb="FFFF0000"/>
        <rFont val="Century Gothic"/>
      </rPr>
      <t>penguins</t>
    </r>
    <r>
      <rPr>
        <sz val="10"/>
        <color theme="2" tint="-0.499984740745262"/>
        <rFont val="Century Gothic"/>
      </rPr>
      <t xml:space="preserve">. At midnight they had been lying down, but now most of them were standing up and gradually congregating in a compact body at the north end of the Island. The </t>
    </r>
    <r>
      <rPr>
        <sz val="10"/>
        <color rgb="FFFF0000"/>
        <rFont val="Century Gothic"/>
      </rPr>
      <t>birds</t>
    </r>
    <r>
      <rPr>
        <sz val="10"/>
        <color theme="2" tint="-0.499984740745262"/>
        <rFont val="Century Gothic"/>
      </rPr>
      <t xml:space="preserve"> from South Island were marching in a column across the Bay to the north end. At Coal Point they were congregating on the north-westside. One line was coming over the rise from Coal Point Bay, and another column from the main rookery. In about twenty minutes most of the occupants of the rookery were massed in thousands at the north end of the Island. Several birds were crowing vigorously as if they were issuing commands to the others. Nearly all of them were standing. I left them, expecting to find them still there at 2 o'clock, but when I went out again at that hour all had gone except a solitary bird at Coal Point, about thirty on the edge of the Bay ice, and some fifty or so at the north end of the Island. In the darkness at 1 o'clock in the morning, the performance which, with variations, we witnessed each night until the egg-laying began, looked so strange that it made one feel as if one were dreaming and would soon wake up. I could not help being awed at the potential power of this vast mass of birds as I realized what strength they could e1ert in combination. The scene reminded me of a passage in Stevenson's Travels with a Donkey: (...) At what inaudible summons, at what gentle touch of Nature, are all these sleepers thus recalled in the same hour to life?" (Bagshawe, 1939: 137)</t>
    </r>
  </si>
  <si>
    <r>
      <t xml:space="preserve">"On this day they actually started three hours later when I saw what looked like three </t>
    </r>
    <r>
      <rPr>
        <sz val="10"/>
        <color rgb="FFFF0000"/>
        <rFont val="Century Gothic"/>
      </rPr>
      <t xml:space="preserve">Ringed Penguins </t>
    </r>
    <r>
      <rPr>
        <sz val="10"/>
        <color theme="2" tint="-0.499984740745262"/>
        <rFont val="Century Gothic"/>
      </rPr>
      <t>at Coal Point, and hastened over there with my camera." (Bagshawe, 1939: 138)</t>
    </r>
  </si>
  <si>
    <r>
      <t xml:space="preserve">"The sight of the three </t>
    </r>
    <r>
      <rPr>
        <sz val="10"/>
        <color rgb="FFFF0000"/>
        <rFont val="Century Gothic"/>
      </rPr>
      <t>Ringed Penguins</t>
    </r>
    <r>
      <rPr>
        <sz val="10"/>
        <color theme="2" tint="-0.499984740745262"/>
        <rFont val="Century Gothic"/>
      </rPr>
      <t xml:space="preserve"> heralded the return of the colony after their winter migration. We had not seen them since the beginning of April (…) That night, from midnight until I o'clock, I stood watching the departure of the </t>
    </r>
    <r>
      <rPr>
        <sz val="10"/>
        <color rgb="FFFF0000"/>
        <rFont val="Century Gothic"/>
      </rPr>
      <t>penguins</t>
    </r>
    <r>
      <rPr>
        <sz val="10"/>
        <color theme="2" tint="-0.499984740745262"/>
        <rFont val="Century Gothic"/>
      </rPr>
      <t>' fishing e1pedition, no less amazed than the previous time. I wrote: It is, we both agree, the most impressive sight we have seen in the Antarctic. While watching them one is compelled to keep absolutely still for fear of disturbing the organization. It would be an outrage to be the cause of one stop in the movement. To see the birds arrive on the rookery during the day, in any order, squabbling and chasing each other about, makes it seem almost incredible that this disreputable mob can be transformed into a well-disciplined army. If a crowd of as many thousands of human beings were to gather in like manner, packed close together, there would almost certainly be disorder. But not so with the penguin. He has his methods of organization and even if his plans are a little upset as they were this morning, owing to the very low tide, he merely finds the next best point from which to take off and leaves from there. Today I was able to watch the details which, in my be wilderment, I had missed to some e1tent the time before." (Bagshawe, 1939: 139-140)</t>
    </r>
  </si>
  <si>
    <r>
      <t>"On the ice in the Bay we came upon a</t>
    </r>
    <r>
      <rPr>
        <sz val="10"/>
        <color rgb="FFFF0000"/>
        <rFont val="Century Gothic"/>
      </rPr>
      <t xml:space="preserve"> Weddell Seal </t>
    </r>
    <r>
      <rPr>
        <sz val="10"/>
        <color theme="2" tint="-0.499984740745262"/>
        <rFont val="Century Gothic"/>
      </rPr>
      <t xml:space="preserve">with a young one (a male) beside her. The youngster's coat was woolly, light in colour and spotted. When we arrived with our cameras he was 'baaing' very like a </t>
    </r>
    <r>
      <rPr>
        <sz val="10"/>
        <color rgb="FFFF0000"/>
        <rFont val="Century Gothic"/>
      </rPr>
      <t xml:space="preserve">lamb </t>
    </r>
    <r>
      <rPr>
        <sz val="10"/>
        <color theme="2" tint="-0.499984740745262"/>
        <rFont val="Century Gothic"/>
      </rPr>
      <t xml:space="preserve">a jolly </t>
    </r>
    <r>
      <rPr>
        <sz val="10"/>
        <color rgb="FFFF0000"/>
        <rFont val="Century Gothic"/>
      </rPr>
      <t>little fellow,</t>
    </r>
    <r>
      <rPr>
        <sz val="10"/>
        <color theme="2" tint="-0.499984740745262"/>
        <rFont val="Century Gothic"/>
      </rPr>
      <t xml:space="preserve"> chubby and noisy. After a while mother slid off into the water and left her offspring to our cameras. Soon she appeared on another part of the broken-up ice in the Bay from which with baas' she exhorted her </t>
    </r>
    <r>
      <rPr>
        <sz val="10"/>
        <color rgb="FFFF0000"/>
        <rFont val="Century Gothic"/>
      </rPr>
      <t>son</t>
    </r>
    <r>
      <rPr>
        <sz val="10"/>
        <color theme="2" tint="-0.499984740745262"/>
        <rFont val="Century Gothic"/>
      </rPr>
      <t xml:space="preserve"> to follow her. Her son apparently replied that although he did not like the look of us he disliked the prospect of a cold bath even more, but after a good deal of argument he obeyed his mother's orders and slid into the water, finishing his complaints with a gurgle from below. Eventually he reached the piece of ice where his mother was and did not scruple about making use of her to pull him self onto the ice. A she scrambled up they appeared to kiss one another two or three times. We had always greatly desired to see a baby seal, so we were happy that our wish had been gratified." (Bagshawe, 1939: 141-142)</t>
    </r>
  </si>
  <si>
    <r>
      <t xml:space="preserve">"I found over a hundred </t>
    </r>
    <r>
      <rPr>
        <sz val="10"/>
        <color rgb="FFFF0000"/>
        <rFont val="Century Gothic"/>
      </rPr>
      <t>Ringed Penguins</t>
    </r>
    <r>
      <rPr>
        <sz val="10"/>
        <color theme="2" tint="-0.499984740745262"/>
        <rFont val="Century Gothic"/>
      </rPr>
      <t xml:space="preserve"> in residence. They differ greatly from our </t>
    </r>
    <r>
      <rPr>
        <sz val="10"/>
        <color rgb="FFFF0000"/>
        <rFont val="Century Gothic"/>
      </rPr>
      <t>friends</t>
    </r>
    <r>
      <rPr>
        <sz val="10"/>
        <color theme="2" tint="-0.499984740745262"/>
        <rFont val="Century Gothic"/>
      </rPr>
      <t xml:space="preserve">, the </t>
    </r>
    <r>
      <rPr>
        <sz val="10"/>
        <color rgb="FFFF0000"/>
        <rFont val="Century Gothic"/>
      </rPr>
      <t>Gentoos</t>
    </r>
    <r>
      <rPr>
        <sz val="10"/>
        <color theme="2" tint="-0.499984740745262"/>
        <rFont val="Century Gothic"/>
      </rPr>
      <t>. They are smaller, more alert and more restless. They walk with steps like those of a gouty old man. They do not chase each other about as the Gentoos do; usually their differences of opinion are easily settled. The offended one makes two or three laboured steps towards the offender, while the latter jumps back two or three steps, and so the matter ends." (Bagshawe, 1939: 142-143)</t>
    </r>
  </si>
  <si>
    <r>
      <t xml:space="preserve">"On my return I had a good view of a </t>
    </r>
    <r>
      <rPr>
        <sz val="10"/>
        <color rgb="FFFF0000"/>
        <rFont val="Century Gothic"/>
      </rPr>
      <t xml:space="preserve">Leopard Seal </t>
    </r>
    <r>
      <rPr>
        <sz val="10"/>
        <color theme="2" tint="-0.499984740745262"/>
        <rFont val="Century Gothic"/>
      </rPr>
      <t xml:space="preserve">(Stenorhynchus leptonyx] on the war-path. After a futile attempt to catch two </t>
    </r>
    <r>
      <rPr>
        <sz val="10"/>
        <color rgb="FFFF0000"/>
        <rFont val="Century Gothic"/>
      </rPr>
      <t>penguins</t>
    </r>
    <r>
      <rPr>
        <sz val="10"/>
        <color theme="2" tint="-0.499984740745262"/>
        <rFont val="Century Gothic"/>
      </rPr>
      <t xml:space="preserve">, he lay in a shallow pool below where I stood, and watched me with longing eyes, as though he hoped that I might slip. I doubt whether a Leopard Seal would attack a human being, but I prefer someone else to try the experiment; they have wicked-looking jaws. This one spent most of the day in the Bay worrying the poor penguins to death. He was no match for them in swimming and had to content himself in endeavouring to catch unwary ones by waiting for them to dive off the ice into his mouth. In my diary entry for the 4th I observed that: "It is strange that we have not seen or heard any </t>
    </r>
    <r>
      <rPr>
        <sz val="10"/>
        <color rgb="FFFF0000"/>
        <rFont val="Century Gothic"/>
      </rPr>
      <t>whales</t>
    </r>
    <r>
      <rPr>
        <sz val="10"/>
        <color theme="2" tint="-0.499984740745262"/>
        <rFont val="Century Gothic"/>
      </rPr>
      <t xml:space="preserve"> lately." (Bagshawe, 1939: 143)</t>
    </r>
  </si>
  <si>
    <r>
      <t xml:space="preserve">"While building the barrage I heard the splash of a </t>
    </r>
    <r>
      <rPr>
        <sz val="10"/>
        <color rgb="FFFF0000"/>
        <rFont val="Century Gothic"/>
      </rPr>
      <t>Leopard Seal</t>
    </r>
    <r>
      <rPr>
        <sz val="10"/>
        <color theme="2" tint="-0.499984740745262"/>
        <rFont val="Century Gothic"/>
      </rPr>
      <t xml:space="preserve"> in the shallow water about 15 feet away; I did not wait to verify its presence but bolted as hard as I could go. When I turned round I saw the Leopard Seal doing the same thing in the opposite direction. He must have found the tide-pole attractive; when we were reerecting it last time he came quite close." (Bagshawe, 1939: 144)</t>
    </r>
  </si>
  <si>
    <r>
      <t xml:space="preserve">"I watched the </t>
    </r>
    <r>
      <rPr>
        <sz val="10"/>
        <color rgb="FFFF0000"/>
        <rFont val="Century Gothic"/>
      </rPr>
      <t>penguins</t>
    </r>
    <r>
      <rPr>
        <sz val="10"/>
        <color theme="2" tint="-0.499984740745262"/>
        <rFont val="Century Gothic"/>
      </rPr>
      <t xml:space="preserve"> leaving for their fishing excursions for an hour at midnight and as usual those at Coal Point got away first, to the great annoyance of the Island occupants. It was curious that the </t>
    </r>
    <r>
      <rPr>
        <sz val="10"/>
        <color rgb="FFFF0000"/>
        <rFont val="Century Gothic"/>
      </rPr>
      <t>Gentoos</t>
    </r>
    <r>
      <rPr>
        <sz val="10"/>
        <color theme="2" tint="-0.499984740745262"/>
        <rFont val="Century Gothic"/>
      </rPr>
      <t xml:space="preserve"> departed en masse more or less in military order, but the Ringed kept to their rookeries all day and night and made their fishing trips individually (...) We were anxious for this to happen and so no doubt were the penguins." (Bagshawe, 1939: 145)</t>
    </r>
  </si>
  <si>
    <r>
      <t xml:space="preserve">"We were unlucky in the way of accidents. Lester shot a </t>
    </r>
    <r>
      <rPr>
        <sz val="10"/>
        <color rgb="FFFF0000"/>
        <rFont val="Century Gothic"/>
      </rPr>
      <t>penguin</t>
    </r>
    <r>
      <rPr>
        <sz val="10"/>
        <color theme="2" tint="-0.499984740745262"/>
        <rFont val="Century Gothic"/>
      </rPr>
      <t xml:space="preserve"> and to prevent it escaping to sea he hit it on the head, breaking in two the butt of the rifle. Even then I had to finish it with a geological hammer. During the early morning two penguins, not looking where they were going, fell into the meat e1cavation. Lester rescued one, but the second pecked him so hard that he left it alone. Later on I thought that the penguin mightbe feeling repentent and more amenable, so I climbed down and managed to get him out, but received for my trouble a strong and quite painful blow on the back of the hand from his flipper." (Bagshawe, 1939: 147)</t>
    </r>
  </si>
  <si>
    <r>
      <t xml:space="preserve">"The </t>
    </r>
    <r>
      <rPr>
        <sz val="10"/>
        <color rgb="FFFF0000"/>
        <rFont val="Century Gothic"/>
      </rPr>
      <t xml:space="preserve">penguins </t>
    </r>
    <r>
      <rPr>
        <sz val="10"/>
        <color theme="2" tint="-0.499984740745262"/>
        <rFont val="Century Gothic"/>
      </rPr>
      <t xml:space="preserve">were becoming much less organized and more irregular in their methods when assembling for fishing expeditions. The greater part of the population at Coal Point assembled for departure but decided against it and returned to the rookery to settle down again. The Island inhabitants left, except for a few scattered individuals headed by a </t>
    </r>
    <r>
      <rPr>
        <sz val="10"/>
        <color rgb="FFFF0000"/>
        <rFont val="Century Gothic"/>
      </rPr>
      <t xml:space="preserve">lady </t>
    </r>
    <r>
      <rPr>
        <sz val="10"/>
        <color theme="2" tint="-0.499984740745262"/>
        <rFont val="Century Gothic"/>
      </rPr>
      <t xml:space="preserve">we called </t>
    </r>
    <r>
      <rPr>
        <sz val="10"/>
        <color rgb="FFFF0000"/>
        <rFont val="Century Gothic"/>
      </rPr>
      <t>Sarah and her husband</t>
    </r>
    <r>
      <rPr>
        <sz val="10"/>
        <color theme="2" tint="-0.499984740745262"/>
        <rFont val="Century Gothic"/>
      </rPr>
      <t xml:space="preserve">. The latter pair had a very smart nest mainly owing to Lester's contributions of cinders, with which offerings he had almost displaced her husband in </t>
    </r>
    <r>
      <rPr>
        <sz val="10"/>
        <color rgb="FFFF0000"/>
        <rFont val="Century Gothic"/>
      </rPr>
      <t>Sarah'</t>
    </r>
    <r>
      <rPr>
        <sz val="10"/>
        <color theme="2" tint="-0.499984740745262"/>
        <rFont val="Century Gothic"/>
      </rPr>
      <t xml:space="preserve">s affections. But they were not content and had, I regret to say, pilfered the very small collection of a neighbour while the owner was out fishing. The penguins were incorrigible thieves, and the party round the ash-dump dared not leave their nests for fear of robbery. Fighting and high words went on between them in the early morning. The saddest part about it was that they were immediately outside our bedroom and had absolutely no consideration about disturbing us. We named one pair of </t>
    </r>
    <r>
      <rPr>
        <sz val="10"/>
        <color rgb="FFFF0000"/>
        <rFont val="Century Gothic"/>
      </rPr>
      <t>Gentoo penguins the Tweedles</t>
    </r>
    <r>
      <rPr>
        <sz val="10"/>
        <color theme="2" tint="-0.499984740745262"/>
        <rFont val="Century Gothic"/>
      </rPr>
      <t xml:space="preserve">, short for </t>
    </r>
    <r>
      <rPr>
        <sz val="10"/>
        <color rgb="FFFF0000"/>
        <rFont val="Century Gothic"/>
      </rPr>
      <t>Tweedle-Dum and Tweedle-Dee</t>
    </r>
    <r>
      <rPr>
        <sz val="10"/>
        <color theme="2" tint="-0.499984740745262"/>
        <rFont val="Century Gothic"/>
      </rPr>
      <t xml:space="preserve">. These, too,
occupied the ash-dump. One morning there was up roar and fighting in this select quarter. Two outsiders who did not belong to the original prospectors wished to set up house on the slope of </t>
    </r>
    <r>
      <rPr>
        <sz val="10"/>
        <color rgb="FFFF0000"/>
        <rFont val="Century Gothic"/>
      </rPr>
      <t>Queen ('Ash-dump'</t>
    </r>
    <r>
      <rPr>
        <sz val="10"/>
        <color theme="2" tint="-0.499984740745262"/>
        <rFont val="Century Gothic"/>
      </rPr>
      <t xml:space="preserve">) </t>
    </r>
    <r>
      <rPr>
        <sz val="10"/>
        <color rgb="FFFF0000"/>
        <rFont val="Century Gothic"/>
      </rPr>
      <t>Anne'</t>
    </r>
    <r>
      <rPr>
        <sz val="10"/>
        <color theme="2" tint="-0.499984740745262"/>
        <rFont val="Century Gothic"/>
      </rPr>
      <t xml:space="preserve">s pile, but, in carrying out their intention, e1asperated several of the older inhabitants, including the Tweedles and even the regal Anne herself. While the intruders defended themselves against the pecks of the </t>
    </r>
    <r>
      <rPr>
        <sz val="10"/>
        <color rgb="FFFF0000"/>
        <rFont val="Century Gothic"/>
      </rPr>
      <t>neighbours</t>
    </r>
    <r>
      <rPr>
        <sz val="10"/>
        <color theme="2" tint="-0.499984740745262"/>
        <rFont val="Century Gothic"/>
      </rPr>
      <t>, Anne endeavoured to pull feathers out oftheir tails with her beak." (Bagshawe, 1939: 147-148)</t>
    </r>
  </si>
  <si>
    <r>
      <t xml:space="preserve">"29 November was eventful; the penguins laid their first eggs on that day. While walking on the </t>
    </r>
    <r>
      <rPr>
        <sz val="10"/>
        <color rgb="FFFF0000"/>
        <rFont val="Century Gothic"/>
      </rPr>
      <t xml:space="preserve">Ringed Penguin </t>
    </r>
    <r>
      <rPr>
        <sz val="10"/>
        <color theme="2" tint="-0.499984740745262"/>
        <rFont val="Century Gothic"/>
      </rPr>
      <t xml:space="preserve">rookery on South Island I noticed that one pair possessed an egg laid in a hollow in the snow, and on the east side of the gully I found another pair with one egg. Very pleased with the discovery, I searched among the </t>
    </r>
    <r>
      <rPr>
        <sz val="10"/>
        <color rgb="FFFF0000"/>
        <rFont val="Century Gothic"/>
      </rPr>
      <t xml:space="preserve">Gentoos </t>
    </r>
    <r>
      <rPr>
        <sz val="10"/>
        <color theme="2" tint="-0.499984740745262"/>
        <rFont val="Century Gothic"/>
      </rPr>
      <t xml:space="preserve">and found that </t>
    </r>
    <r>
      <rPr>
        <sz val="10"/>
        <color rgb="FFFF0000"/>
        <rFont val="Century Gothic"/>
      </rPr>
      <t>Dora</t>
    </r>
    <r>
      <rPr>
        <sz val="10"/>
        <color theme="2" tint="-0.499984740745262"/>
        <rFont val="Century Gothic"/>
      </rPr>
      <t>, who lived on the ash-dump,was now the proud owner of an egg. I discovered another later in the middle of the rookery. In the afternoon Lester found four more Ringed eggs. By 10p.m. nine had been observed. It was noticeable how the possession of an egg altered a penguin's behaviour. Instead of hustling away on our approach, the instinct to protect its young predominated, and the bird would pluckily stick to its nest to defend its treasure. One reason for delight at discovering eggs was that we could look forward to a change in diet, with no more minces (...) We were both anxious to eat them, but we felt that the scientific work should have preference. (...) Charcot gave the date for the first Gentoo egg as November 18. This date differed from ours, a rather curious fact, for the Petermann Island rookery was farther south. It was also curious that at Water-Boat Point both species of penguins began to lay on the same day. (...) found that seventeen Ringed Penguins each possessed one egg, but could find only one Gentoo with an egg." (Bagshawe, 1939: 149-150)</t>
    </r>
  </si>
  <si>
    <r>
      <t xml:space="preserve">"The </t>
    </r>
    <r>
      <rPr>
        <sz val="10"/>
        <color rgb="FFFF0000"/>
        <rFont val="Century Gothic"/>
      </rPr>
      <t>penguins</t>
    </r>
    <r>
      <rPr>
        <sz val="10"/>
        <color theme="2" tint="-0.499984740745262"/>
        <rFont val="Century Gothic"/>
      </rPr>
      <t xml:space="preserve"> were slow in laying eggs. We wished that they would get on with it so that we might have a meal. Dora, on the ash-dump, laid her second egg on 1 December, and so, too, did the </t>
    </r>
    <r>
      <rPr>
        <sz val="10"/>
        <color rgb="FFFF0000"/>
        <rFont val="Century Gothic"/>
      </rPr>
      <t>bird i</t>
    </r>
    <r>
      <rPr>
        <sz val="10"/>
        <color theme="2" tint="-0.499984740745262"/>
        <rFont val="Century Gothic"/>
      </rPr>
      <t xml:space="preserve">n the middle of the rookery. </t>
    </r>
    <r>
      <rPr>
        <sz val="10"/>
        <color rgb="FFFF0000"/>
        <rFont val="Century Gothic"/>
      </rPr>
      <t>Dora</t>
    </r>
    <r>
      <rPr>
        <sz val="10"/>
        <color theme="2" tint="-0.499984740745262"/>
        <rFont val="Century Gothic"/>
      </rPr>
      <t xml:space="preserve"> looked coarse and dirty. She was an unprepossessing bird, rather like one of those down-at-heel </t>
    </r>
    <r>
      <rPr>
        <sz val="10"/>
        <color rgb="FFFF0000"/>
        <rFont val="Century Gothic"/>
      </rPr>
      <t xml:space="preserve">women </t>
    </r>
    <r>
      <rPr>
        <sz val="10"/>
        <color theme="2" tint="-0.499984740745262"/>
        <rFont val="Century Gothic"/>
      </rPr>
      <t>with large profiles and untidy hair whom one sees surrounded by never-ending families and who leave behind them wherever they go the aroma of stout. Her slovenliness was accentuated by the semblance of a double chin and a dirty apron, if one might call a front by the latter name. Her two eggs were filthy and coated with guano and ash. A continual dinreigned around the ash-dump, mainly caused by Dora's rasping objections to the presence of any other bird in the vicinity ofher nest." (Bagshawe, 1939: 152)</t>
    </r>
  </si>
  <si>
    <r>
      <t xml:space="preserve">"On 2 December I wrote: Eggs are becoming slowly but surely more numerous. Between midnight and 2 o'clock this morning, </t>
    </r>
    <r>
      <rPr>
        <sz val="10"/>
        <color rgb="FFFF0000"/>
        <rFont val="Century Gothic"/>
      </rPr>
      <t>Dirty</t>
    </r>
    <r>
      <rPr>
        <sz val="10"/>
        <color theme="2" tint="-0.499984740745262"/>
        <rFont val="Century Gothic"/>
      </rPr>
      <t xml:space="preserve">, a </t>
    </r>
    <r>
      <rPr>
        <sz val="10"/>
        <color rgb="FFFF0000"/>
        <rFont val="Century Gothic"/>
      </rPr>
      <t>Gentoo lady</t>
    </r>
    <r>
      <rPr>
        <sz val="10"/>
        <color theme="2" tint="-0.499984740745262"/>
        <rFont val="Century Gothic"/>
      </rPr>
      <t xml:space="preserve">, laid one, but the chick has absolutely no chance whatever of surviving, for the nest is placed on the snow on the Bay below the high-tide mark. Dirty looks like having a considerable shock when the Bay ice-foot disappears and she finds her precious eggs in the sea. Her instinct has failed her. Half-an-hour after midnight I noticed that </t>
    </r>
    <r>
      <rPr>
        <sz val="10"/>
        <color rgb="FFFF0000"/>
        <rFont val="Century Gothic"/>
      </rPr>
      <t>Anne, the Queen of the Ash-dump</t>
    </r>
    <r>
      <rPr>
        <sz val="10"/>
        <color theme="2" tint="-0.499984740745262"/>
        <rFont val="Century Gothic"/>
      </rPr>
      <t xml:space="preserve">, had condescended to emulate her </t>
    </r>
    <r>
      <rPr>
        <sz val="10"/>
        <color rgb="FFFF0000"/>
        <rFont val="Century Gothic"/>
      </rPr>
      <t xml:space="preserve">subjects </t>
    </r>
    <r>
      <rPr>
        <sz val="10"/>
        <color theme="2" tint="-0.499984740745262"/>
        <rFont val="Century Gothic"/>
      </rPr>
      <t xml:space="preserve">and lay an egg. I committed lese-majeste by lifting her up by the tail while I inspected her new acquisition. A penguin is top-heavy, and if one upsets its equilibrium by raising the tail, the bird lies powerless on its breast. In that way eggs or chicks can be examined with comparative ease. I blew some specimens of </t>
    </r>
    <r>
      <rPr>
        <sz val="10"/>
        <color rgb="FFFF0000"/>
        <rFont val="Century Gothic"/>
      </rPr>
      <t>Ringed and Gentoo Penguins</t>
    </r>
    <r>
      <rPr>
        <sz val="10"/>
        <color theme="2" tint="-0.499984740745262"/>
        <rFont val="Century Gothic"/>
      </rPr>
      <t>' eggs for our collection. It requires considerable blowing-power to e1tract the white of the penguins' eggs, which is very stiff. We fried the contents of the eggs for supper. They made a wonderful scrambled-egg- cum-omelette meal. Their preparation was simple. Lester heated a little of the ten-months'-old butter, preserved especially for such occasions, in the frying-pan and then poured in the egg which after a time hardened and appeared in all its glory as an omelette. Never had food given me such a thrill of pleasure before; it was such a marvellous taste after our other food, and we knew that these eggs would do us a world of good; in fact I almost felt in better health immediately. Former luxuries fried sardines or baked beans took second and third places from that time." (Bagshawe, 1939: 152-3)</t>
    </r>
  </si>
  <si>
    <r>
      <t xml:space="preserve">"The continuous sunshine caused rapid thawing and the </t>
    </r>
    <r>
      <rPr>
        <sz val="10"/>
        <color rgb="FFFF0000"/>
        <rFont val="Century Gothic"/>
      </rPr>
      <t>penguin</t>
    </r>
    <r>
      <rPr>
        <sz val="10"/>
        <color theme="2" tint="-0.499984740745262"/>
        <rFont val="Century Gothic"/>
      </rPr>
      <t xml:space="preserve"> rookery was in a state of indescribable filth." (Bagshawe, 1939: 153)</t>
    </r>
  </si>
  <si>
    <r>
      <t xml:space="preserve">"The </t>
    </r>
    <r>
      <rPr>
        <sz val="10"/>
        <color rgb="FFFF0000"/>
        <rFont val="Century Gothic"/>
      </rPr>
      <t>dog</t>
    </r>
    <r>
      <rPr>
        <sz val="10"/>
        <color theme="2" tint="-0.499984740745262"/>
        <rFont val="Century Gothic"/>
      </rPr>
      <t>-meat, once as hard as wood, was slushy. We gave the dogs water but they seemed to prefer the snow." (Bagshawe, 1939: 153)</t>
    </r>
  </si>
  <si>
    <r>
      <t xml:space="preserve">"I walked over to Coal Point, along the shore, to collect some </t>
    </r>
    <r>
      <rPr>
        <sz val="10"/>
        <color rgb="FFFF0000"/>
        <rFont val="Century Gothic"/>
      </rPr>
      <t>penguin</t>
    </r>
    <r>
      <rPr>
        <sz val="10"/>
        <color theme="2" tint="-0.499984740745262"/>
        <rFont val="Century Gothic"/>
      </rPr>
      <t xml:space="preserve"> eggs." (Bagshawe, 1939: 160)</t>
    </r>
  </si>
  <si>
    <r>
      <t xml:space="preserve">"They very kindly took the </t>
    </r>
    <r>
      <rPr>
        <sz val="10"/>
        <color rgb="FFFF0000"/>
        <rFont val="Century Gothic"/>
      </rPr>
      <t>dogs</t>
    </r>
    <r>
      <rPr>
        <sz val="10"/>
        <color theme="2" tint="-0.499984740745262"/>
        <rFont val="Century Gothic"/>
      </rPr>
      <t xml:space="preserve"> back with them to Deception Island, thus relieving us of a considerable burden, obviating the necessity of killing more </t>
    </r>
    <r>
      <rPr>
        <sz val="10"/>
        <color rgb="FFFF0000"/>
        <rFont val="Century Gothic"/>
      </rPr>
      <t xml:space="preserve">seals </t>
    </r>
    <r>
      <rPr>
        <sz val="10"/>
        <color theme="2" tint="-0.499984740745262"/>
        <rFont val="Century Gothic"/>
      </rPr>
      <t xml:space="preserve">to feed them. They hoped to find them homes in the ships (...) They also brought us fresh meat in the shape of a whole </t>
    </r>
    <r>
      <rPr>
        <sz val="10"/>
        <color rgb="FFFF0000"/>
        <rFont val="Century Gothic"/>
      </rPr>
      <t xml:space="preserve">sheep </t>
    </r>
    <r>
      <rPr>
        <sz val="10"/>
        <color theme="2" tint="-0.499984740745262"/>
        <rFont val="Century Gothic"/>
      </rPr>
      <t>carcase which we sat and contemplated afterwards wondering where to start on it." (Bagshawe, 1939: 161-2)</t>
    </r>
  </si>
  <si>
    <r>
      <t xml:space="preserve">"After breakfast I set off for Coal Point to collect a panful of </t>
    </r>
    <r>
      <rPr>
        <sz val="10"/>
        <color rgb="FFFF0000"/>
        <rFont val="Century Gothic"/>
      </rPr>
      <t>Ringed Penguins</t>
    </r>
    <r>
      <rPr>
        <sz val="10"/>
        <color theme="2" tint="-0.499984740745262"/>
        <rFont val="Century Gothic"/>
      </rPr>
      <t xml:space="preserve">' eggs and, when I got back, after a pleasant walk in the sunshine, blew ten of the eggs for specimens (…) For supper we had decided to have mutton chops with fried potatoes. While I was preparing the potatoes, Lester amputated some chops from the </t>
    </r>
    <r>
      <rPr>
        <sz val="10"/>
        <color rgb="FFFF0000"/>
        <rFont val="Century Gothic"/>
      </rPr>
      <t>sheep</t>
    </r>
    <r>
      <rPr>
        <sz val="10"/>
        <color theme="2" tint="-0.499984740745262"/>
        <rFont val="Century Gothic"/>
      </rPr>
      <t>, not very successfully." (Bagshawe, 1939: 163)</t>
    </r>
  </si>
  <si>
    <r>
      <t xml:space="preserve">"Before supper I blew some eggs, primarily for food, and incidentally for specimens. The </t>
    </r>
    <r>
      <rPr>
        <sz val="10"/>
        <color rgb="FFFF0000"/>
        <rFont val="Century Gothic"/>
      </rPr>
      <t>Gentoos</t>
    </r>
    <r>
      <rPr>
        <sz val="10"/>
        <color theme="2" tint="-0.499984740745262"/>
        <rFont val="Century Gothic"/>
      </rPr>
      <t xml:space="preserve">' were all right, but when I came to the </t>
    </r>
    <r>
      <rPr>
        <sz val="10"/>
        <color rgb="FFFF0000"/>
        <rFont val="Century Gothic"/>
      </rPr>
      <t>Ringed,</t>
    </r>
    <r>
      <rPr>
        <sz val="10"/>
        <color theme="2" tint="-0.499984740745262"/>
        <rFont val="Century Gothic"/>
      </rPr>
      <t xml:space="preserve"> of which I wanted three to complete my collection, I got more than I bargained for, and had to blow eight. The first five all contained young birds in various stages of development, and I felt as if I should be blowing eggs till doomsday; at the best they take a fair time to empty." (Bagshawe, 1939: 164)</t>
    </r>
  </si>
  <si>
    <r>
      <t xml:space="preserve">"We finished work late in the evening and it was not until 9 o'clock that we sat down to a Christmas meal of: Omelette of </t>
    </r>
    <r>
      <rPr>
        <sz val="10"/>
        <color rgb="FFFF0000"/>
        <rFont val="Century Gothic"/>
      </rPr>
      <t>penguin</t>
    </r>
    <r>
      <rPr>
        <sz val="10"/>
        <color theme="2" tint="-0.499984740745262"/>
        <rFont val="Century Gothic"/>
      </rPr>
      <t xml:space="preserve"> eggs with bread and butter." (Bagshawe, 1939: 166)</t>
    </r>
  </si>
  <si>
    <r>
      <t xml:space="preserve">"In between other tasks I managed to complete a plane-table survey of the immediate neighbourhood, but was hindered on numerous occasions by joggings from inconsiderate penguins (...) We had always found this a good source of drinking-water at the right time of year, but we had been collecting snow for drinking-water from near the tent for some time; there were no </t>
    </r>
    <r>
      <rPr>
        <sz val="10"/>
        <color rgb="FFFF0000"/>
        <rFont val="Century Gothic"/>
      </rPr>
      <t>penguins</t>
    </r>
    <r>
      <rPr>
        <sz val="10"/>
        <color theme="2" tint="-0.499984740745262"/>
        <rFont val="Century Gothic"/>
      </rPr>
      <t xml:space="preserve"> there and the snow was pure and fresh." (Bagshawe, 1939: 167) </t>
    </r>
  </si>
  <si>
    <r>
      <t xml:space="preserve">"After tea on the 4th I wandered over to South Island and searched for all the observation </t>
    </r>
    <r>
      <rPr>
        <sz val="10"/>
        <color rgb="FFFF0000"/>
        <rFont val="Century Gothic"/>
      </rPr>
      <t>Ringed Penguins</t>
    </r>
    <r>
      <rPr>
        <sz val="10"/>
        <color theme="2" tint="-0.499984740745262"/>
        <rFont val="Century Gothic"/>
      </rPr>
      <t xml:space="preserve">. There were four nests in which the eggs were on the point of hatching and a chick was pecking its way through one egg. At Coal Point I found one chick hatched and heard two more chirruping. There were no signs of any of the </t>
    </r>
    <r>
      <rPr>
        <sz val="10"/>
        <color rgb="FFFF0000"/>
        <rFont val="Century Gothic"/>
      </rPr>
      <t xml:space="preserve">Gentoo </t>
    </r>
    <r>
      <rPr>
        <sz val="10"/>
        <color theme="2" tint="-0.499984740745262"/>
        <rFont val="Century Gothic"/>
      </rPr>
      <t xml:space="preserve">eggs hatching. The Gentoos spent more time talking about their eggs than sitting on them and keeping them warm (...) The first Gentoo chicks were hatched on the 8th. I could only find three, including one belonging to Sarah at the meteorological screen. </t>
    </r>
    <r>
      <rPr>
        <sz val="10"/>
        <color rgb="FFFF0000"/>
        <rFont val="Century Gothic"/>
      </rPr>
      <t>Sarah</t>
    </r>
    <r>
      <rPr>
        <sz val="10"/>
        <color theme="2" tint="-0.499984740745262"/>
        <rFont val="Century Gothic"/>
      </rPr>
      <t xml:space="preserve"> had taken thirty-five days to hatch her first egg. She and her husband were model parents; they gave their eggs such attention that they ought to have created a record time for incubation." (Bagshawe, 1939: 167)</t>
    </r>
  </si>
  <si>
    <r>
      <t xml:space="preserve">"We wondered if </t>
    </r>
    <r>
      <rPr>
        <sz val="10"/>
        <color rgb="FFFF0000"/>
        <rFont val="Century Gothic"/>
      </rPr>
      <t>Sarah</t>
    </r>
    <r>
      <rPr>
        <sz val="10"/>
        <color theme="2" tint="-0.499984740745262"/>
        <rFont val="Century Gothic"/>
      </rPr>
      <t xml:space="preserve"> and the other penguins would miss us. They had been our friends and we knew that we should miss them. Who would be the next visitor to this place, the picture of which would forever remain imprinted on our minds?" (Bagshawe, 1939: 169)</t>
    </r>
  </si>
  <si>
    <r>
      <t>"No attempt is made to describe details of measurements, plumage, and so on. Neither Lester nor I had previous knowledge of watching</t>
    </r>
    <r>
      <rPr>
        <sz val="10"/>
        <color rgb="FFFF0000"/>
        <rFont val="Century Gothic"/>
      </rPr>
      <t xml:space="preserve"> birds</t>
    </r>
    <r>
      <rPr>
        <sz val="10"/>
        <color theme="2" tint="-0.499984740745262"/>
        <rFont val="Century Gothic"/>
      </rPr>
      <t xml:space="preserve"> and </t>
    </r>
    <r>
      <rPr>
        <sz val="10"/>
        <color rgb="FFFF0000"/>
        <rFont val="Century Gothic"/>
      </rPr>
      <t>mammals</t>
    </r>
    <r>
      <rPr>
        <sz val="10"/>
        <color theme="2" tint="-0.499984740745262"/>
        <rFont val="Century Gothic"/>
      </rPr>
      <t>, and certainly none of taxidermy or anatomy. This made things difficult for us. The two Charcot expeditions and other observers have given ample details of this kind, so our own notes need do little beyond supplementing theirs." (Bagshawe, 1939: 254)</t>
    </r>
  </si>
  <si>
    <r>
      <t xml:space="preserve">"Doubtless the lives of </t>
    </r>
    <r>
      <rPr>
        <sz val="10"/>
        <color rgb="FFFF0000"/>
        <rFont val="Century Gothic"/>
      </rPr>
      <t>scavenging birds</t>
    </r>
    <r>
      <rPr>
        <sz val="10"/>
        <color theme="2" tint="-0.499984740745262"/>
        <rFont val="Century Gothic"/>
      </rPr>
      <t xml:space="preserve"> such as </t>
    </r>
    <r>
      <rPr>
        <sz val="10"/>
        <color rgb="FFFF0000"/>
        <rFont val="Century Gothic"/>
      </rPr>
      <t>Cape Pigeons,</t>
    </r>
    <r>
      <rPr>
        <sz val="10"/>
        <color theme="2" tint="-0.499984740745262"/>
        <rFont val="Century Gothic"/>
      </rPr>
      <t xml:space="preserve"> </t>
    </r>
    <r>
      <rPr>
        <sz val="10"/>
        <color rgb="FFFF0000"/>
        <rFont val="Century Gothic"/>
      </rPr>
      <t xml:space="preserve">Dominican Gulls </t>
    </r>
    <r>
      <rPr>
        <sz val="10"/>
        <color theme="2" tint="-0.499984740745262"/>
        <rFont val="Century Gothic"/>
      </rPr>
      <t xml:space="preserve">and even </t>
    </r>
    <r>
      <rPr>
        <sz val="10"/>
        <color rgb="FFFF0000"/>
        <rFont val="Century Gothic"/>
      </rPr>
      <t>Wilson's Petrels</t>
    </r>
    <r>
      <rPr>
        <sz val="10"/>
        <color theme="2" tint="-0.499984740745262"/>
        <rFont val="Century Gothic"/>
      </rPr>
      <t xml:space="preserve"> were influenced by the location of the whaling harbours at Deception Island, Nansen Island and Port Lockroy, for these easy sources of food attracted the birds in great numbers." (Bagshawe, 1939: 254)</t>
    </r>
  </si>
  <si>
    <r>
      <t xml:space="preserve">"We were making day and night tidal observations at Water-Boat Point from 31 October to 6 November and from 16 November to 16 December 1921, and were therefore able to study the </t>
    </r>
    <r>
      <rPr>
        <sz val="10"/>
        <color rgb="FFFF0000"/>
        <rFont val="Century Gothic"/>
      </rPr>
      <t>animal life</t>
    </r>
    <r>
      <rPr>
        <sz val="10"/>
        <color theme="2" tint="-0.499984740745262"/>
        <rFont val="Century Gothic"/>
      </rPr>
      <t xml:space="preserve"> in some detail." (Bagshawe, 1939: 254)</t>
    </r>
  </si>
  <si>
    <r>
      <t xml:space="preserve">"We saw only four </t>
    </r>
    <r>
      <rPr>
        <sz val="10"/>
        <color rgb="FFFF0000"/>
        <rFont val="Century Gothic"/>
      </rPr>
      <t>Blue Whales</t>
    </r>
    <r>
      <rPr>
        <sz val="10"/>
        <color theme="2" tint="-0.499984740745262"/>
        <rFont val="Century Gothic"/>
      </rPr>
      <t xml:space="preserve"> while we were at Water- Boat Point…" (Bagshawe, 1939: 255)</t>
    </r>
  </si>
  <si>
    <r>
      <t xml:space="preserve">"During our time at Water-Boat Point we saw small numbers of </t>
    </r>
    <r>
      <rPr>
        <sz val="10"/>
        <color rgb="FFFF0000"/>
        <rFont val="Century Gothic"/>
      </rPr>
      <t>Fin Whales</t>
    </r>
    <r>
      <rPr>
        <sz val="10"/>
        <color theme="2" tint="-0.499984740745262"/>
        <rFont val="Century Gothic"/>
      </rPr>
      <t>…" (Bagshawe, 1939: 255)</t>
    </r>
  </si>
  <si>
    <r>
      <t xml:space="preserve">"(…) we saw a few of these whales brought in. At Water-Boat Point we did not see a single </t>
    </r>
    <r>
      <rPr>
        <sz val="10"/>
        <color rgb="FFFF0000"/>
        <rFont val="Century Gothic"/>
      </rPr>
      <t>Humpback</t>
    </r>
    <r>
      <rPr>
        <sz val="10"/>
        <color theme="2" tint="-0.499984740745262"/>
        <rFont val="Century Gothic"/>
      </rPr>
      <t>." (Bagshawe, 1939: 255)</t>
    </r>
  </si>
  <si>
    <r>
      <t xml:space="preserve">" They were accompanied by about fifteen </t>
    </r>
    <r>
      <rPr>
        <sz val="10"/>
        <color rgb="FFFF0000"/>
        <rFont val="Century Gothic"/>
      </rPr>
      <t xml:space="preserve">Dominican Gulls </t>
    </r>
    <r>
      <rPr>
        <sz val="10"/>
        <color theme="2" tint="-0.499984740745262"/>
        <rFont val="Century Gothic"/>
      </rPr>
      <t xml:space="preserve">and a </t>
    </r>
    <r>
      <rPr>
        <sz val="10"/>
        <color rgb="FFFF0000"/>
        <rFont val="Century Gothic"/>
      </rPr>
      <t>Brown Skua</t>
    </r>
    <r>
      <rPr>
        <sz val="10"/>
        <color theme="2" tint="-0.499984740745262"/>
        <rFont val="Century Gothic"/>
      </rPr>
      <t xml:space="preserve"> which no doubt knew the habits of the Killer and hoped for a share in the leavings." (Bagshawe, 1939: 256)</t>
    </r>
  </si>
  <si>
    <r>
      <t xml:space="preserve">"They kept rising with their heads well in the air as if they were standing up in the water as a </t>
    </r>
    <r>
      <rPr>
        <sz val="10"/>
        <color rgb="FFFF0000"/>
        <rFont val="Century Gothic"/>
      </rPr>
      <t>Leopard Seal</t>
    </r>
    <r>
      <rPr>
        <sz val="10"/>
        <color theme="2" tint="-0.499984740745262"/>
        <rFont val="Century Gothic"/>
      </rPr>
      <t xml:space="preserve"> does when it is looking for </t>
    </r>
    <r>
      <rPr>
        <sz val="10"/>
        <color rgb="FFFF0000"/>
        <rFont val="Century Gothic"/>
      </rPr>
      <t>penguins</t>
    </r>
    <r>
      <rPr>
        <sz val="10"/>
        <color theme="2" tint="-0.499984740745262"/>
        <rFont val="Century Gothic"/>
      </rPr>
      <t xml:space="preserve">. They were evidently searching for food and were attracted by three </t>
    </r>
    <r>
      <rPr>
        <sz val="10"/>
        <color rgb="FFFF0000"/>
        <rFont val="Century Gothic"/>
      </rPr>
      <t>Weddell Seals</t>
    </r>
    <r>
      <rPr>
        <sz val="10"/>
        <color theme="2" tint="-0.499984740745262"/>
        <rFont val="Century Gothic"/>
      </rPr>
      <t xml:space="preserve">, two of which were lying on a floe with the third on a large piece of ice close by. Their unusual coloration and long, prominent fin gave them a most ferociouslook. At times the whales rose quite close to where these a l swere lying. Again and again they pushed their ugly heads out of the water and we could see the roundish white patch over the eye, and, when they dived, the white patch behind the fin. Their eyes seemed to be very small. We did not see them open their mouths and therefore missed the sight of their formidable teeth. Two had much larger fins than the others and were probably males. The others were possibly females. We could see no calves. The two </t>
    </r>
    <r>
      <rPr>
        <sz val="10"/>
        <color rgb="FFFF0000"/>
        <rFont val="Century Gothic"/>
      </rPr>
      <t xml:space="preserve">seals </t>
    </r>
    <r>
      <rPr>
        <sz val="10"/>
        <color theme="2" tint="-0.499984740745262"/>
        <rFont val="Century Gothic"/>
      </rPr>
      <t xml:space="preserve">lying on the floe took no notice of the whales until one heaved up the floe and broke it into three pieces. Then one of the seals became alarmed and hurried to the other's side as though for protection. We were very surprised to see the floe lifted up and hardly believed that a whale of the size of a KiUer could have done it until it happened a second time a few minutes later. The </t>
    </r>
    <r>
      <rPr>
        <sz val="10"/>
        <color rgb="FFFF0000"/>
        <rFont val="Century Gothic"/>
      </rPr>
      <t xml:space="preserve">Killers </t>
    </r>
    <r>
      <rPr>
        <sz val="10"/>
        <color theme="2" tint="-0.499984740745262"/>
        <rFont val="Century Gothic"/>
      </rPr>
      <t>must be extraordinarily powerful for their size to have lifted up such a weight. One of the seals slept peacefully in spite of all this upheaval androcking." (Bagshawe, 1939: 257)</t>
    </r>
  </si>
  <si>
    <r>
      <t xml:space="preserve">"Several times they had poked their heads out of water quite near to the third </t>
    </r>
    <r>
      <rPr>
        <sz val="10"/>
        <color rgb="FFFF0000"/>
        <rFont val="Century Gothic"/>
      </rPr>
      <t>seal</t>
    </r>
    <r>
      <rPr>
        <sz val="10"/>
        <color theme="2" tint="-0.499984740745262"/>
        <rFont val="Century Gothic"/>
      </rPr>
      <t>, but this one, also, seemed to take no notice and suffered no harm." (Bagshawe, 1939: 257)</t>
    </r>
  </si>
  <si>
    <r>
      <t xml:space="preserve">"This </t>
    </r>
    <r>
      <rPr>
        <sz val="10"/>
        <color rgb="FFFF0000"/>
        <rFont val="Century Gothic"/>
      </rPr>
      <t xml:space="preserve">species </t>
    </r>
    <r>
      <rPr>
        <sz val="10"/>
        <color theme="2" tint="-0.499984740745262"/>
        <rFont val="Century Gothic"/>
      </rPr>
      <t>was seen once on 8 March 1922, off Cape Kaiser, where there were several swimming together southwards." (Bagshawe, 1939: 258)</t>
    </r>
  </si>
  <si>
    <r>
      <t xml:space="preserve">"On 26 December 1920, during our short stay at Deception Island, we saw one </t>
    </r>
    <r>
      <rPr>
        <sz val="10"/>
        <color rgb="FFFF0000"/>
        <rFont val="Century Gothic"/>
      </rPr>
      <t>Elephant Seal</t>
    </r>
    <r>
      <rPr>
        <sz val="10"/>
        <color theme="2" tint="-0.499984740745262"/>
        <rFont val="Century Gothic"/>
      </rPr>
      <t xml:space="preserve">. It was lying on the shore (by the large </t>
    </r>
    <r>
      <rPr>
        <sz val="10"/>
        <color rgb="FFFF0000"/>
        <rFont val="Century Gothic"/>
      </rPr>
      <t xml:space="preserve">penguin </t>
    </r>
    <r>
      <rPr>
        <sz val="10"/>
        <color theme="2" tint="-0.499984740745262"/>
        <rFont val="Century Gothic"/>
      </rPr>
      <t>rookery near Sewing-Machine Rock'. (Bagshawe, 1939: 258)</t>
    </r>
  </si>
  <si>
    <r>
      <t xml:space="preserve">"(17. 3. 21.) </t>
    </r>
    <r>
      <rPr>
        <sz val="10"/>
        <color rgb="FFFF0000"/>
        <rFont val="Century Gothic"/>
      </rPr>
      <t>Young male</t>
    </r>
    <r>
      <rPr>
        <sz val="10"/>
        <color theme="2" tint="-0.499984740745262"/>
        <rFont val="Century Gothic"/>
      </rPr>
      <t xml:space="preserve"> on the beach. He measured about 11 1/2 feet." (Bagshawe, 1939: 258)</t>
    </r>
  </si>
  <si>
    <r>
      <t xml:space="preserve">"(28.3.21.) </t>
    </r>
    <r>
      <rPr>
        <sz val="10"/>
        <color rgb="FFFF0000"/>
        <rFont val="Century Gothic"/>
      </rPr>
      <t>Young male</t>
    </r>
    <r>
      <rPr>
        <sz val="10"/>
        <color theme="2" tint="-0.499984740745262"/>
        <rFont val="Century Gothic"/>
      </rPr>
      <t xml:space="preserve"> about 6 feet long has been lying on the Island." (Bagshawe, 1939: 259)</t>
    </r>
  </si>
  <si>
    <r>
      <t xml:space="preserve">"(23.4.21.) </t>
    </r>
    <r>
      <rPr>
        <sz val="10"/>
        <color rgb="FFFF0000"/>
        <rFont val="Century Gothic"/>
      </rPr>
      <t>Young one</t>
    </r>
    <r>
      <rPr>
        <sz val="10"/>
        <color theme="2" tint="-0.499984740745262"/>
        <rFont val="Century Gothic"/>
      </rPr>
      <t xml:space="preserve"> on the Island, about 6 feet long, with several scars on its body."</t>
    </r>
  </si>
  <si>
    <r>
      <t xml:space="preserve">"(25. 8. 21.) A </t>
    </r>
    <r>
      <rPr>
        <sz val="10"/>
        <color rgb="FFFF0000"/>
        <rFont val="Century Gothic"/>
      </rPr>
      <t xml:space="preserve">male and a female </t>
    </r>
    <r>
      <rPr>
        <sz val="10"/>
        <color theme="2" tint="-0.499984740745262"/>
        <rFont val="Century Gothic"/>
      </rPr>
      <t>close together near the tent." (Bagshawe, 1939: 259)</t>
    </r>
  </si>
  <si>
    <r>
      <t xml:space="preserve">"(24.9.21.) </t>
    </r>
    <r>
      <rPr>
        <sz val="10"/>
        <color rgb="FFFF0000"/>
        <rFont val="Century Gothic"/>
      </rPr>
      <t xml:space="preserve">Large male </t>
    </r>
    <r>
      <rPr>
        <sz val="10"/>
        <color theme="2" tint="-0.499984740745262"/>
        <rFont val="Century Gothic"/>
      </rPr>
      <t>on the snow at Coal Point. He measured between 14 and 15 feet long." (Bagshawe, 1939: 259)</t>
    </r>
  </si>
  <si>
    <r>
      <t xml:space="preserve">"(30, 9. 21.) </t>
    </r>
    <r>
      <rPr>
        <sz val="10"/>
        <color rgb="FFFF0000"/>
        <rFont val="Century Gothic"/>
      </rPr>
      <t>Small male</t>
    </r>
    <r>
      <rPr>
        <sz val="10"/>
        <color theme="2" tint="-0.499984740745262"/>
        <rFont val="Century Gothic"/>
      </rPr>
      <t xml:space="preserve"> on the rocks." (Bagshawe, 1939: 259)</t>
    </r>
  </si>
  <si>
    <r>
      <t xml:space="preserve">"(6. 10. 21.) </t>
    </r>
    <r>
      <rPr>
        <sz val="10"/>
        <color rgb="FFFF0000"/>
        <rFont val="Century Gothic"/>
      </rPr>
      <t>Large one</t>
    </r>
    <r>
      <rPr>
        <sz val="10"/>
        <color theme="2" tint="-0.499984740745262"/>
        <rFont val="Century Gothic"/>
      </rPr>
      <t xml:space="preserve"> on ice in Bay all day." (Bagshawe, 1939: 259)</t>
    </r>
  </si>
  <si>
    <r>
      <t xml:space="preserve">"(7. 11. 21.) All day a </t>
    </r>
    <r>
      <rPr>
        <sz val="10"/>
        <color rgb="FFFF0000"/>
        <rFont val="Century Gothic"/>
      </rPr>
      <t xml:space="preserve">male </t>
    </r>
    <r>
      <rPr>
        <sz val="10"/>
        <color theme="2" tint="-0.499984740745262"/>
        <rFont val="Century Gothic"/>
      </rPr>
      <t>about 10 feet long has been lying on the ice-foot. A large one also visible on Round Island" (Bagshawe, 1939: 259)</t>
    </r>
  </si>
  <si>
    <r>
      <t xml:space="preserve">"(2. 11. 21.) A </t>
    </r>
    <r>
      <rPr>
        <sz val="10"/>
        <color rgb="FFFF0000"/>
        <rFont val="Century Gothic"/>
      </rPr>
      <t>large male</t>
    </r>
    <r>
      <rPr>
        <sz val="10"/>
        <color theme="2" tint="-0.499984740745262"/>
        <rFont val="Century Gothic"/>
      </rPr>
      <t xml:space="preserve"> came up on shore at Coal Point. He measured about 15 feet long." (Bagshawe, 1939: 259)</t>
    </r>
  </si>
  <si>
    <r>
      <t xml:space="preserve">"(13. 12. 21.) </t>
    </r>
    <r>
      <rPr>
        <sz val="10"/>
        <color rgb="FFFF0000"/>
        <rFont val="Century Gothic"/>
      </rPr>
      <t xml:space="preserve">Large male </t>
    </r>
    <r>
      <rPr>
        <sz val="10"/>
        <color theme="2" tint="-0.499984740745262"/>
        <rFont val="Century Gothic"/>
      </rPr>
      <t>came up on the West Rocks." (Bagshawe, 1939: 259)</t>
    </r>
  </si>
  <si>
    <r>
      <t xml:space="preserve">"(4. i. 22.) </t>
    </r>
    <r>
      <rPr>
        <sz val="10"/>
        <color rgb="FFFF0000"/>
        <rFont val="Century Gothic"/>
      </rPr>
      <t>One</t>
    </r>
    <r>
      <rPr>
        <sz val="10"/>
        <color theme="2" tint="-0.499984740745262"/>
        <rFont val="Century Gothic"/>
      </rPr>
      <t xml:space="preserve"> seen on the rocks." (Bagshawe, 1939: 259)</t>
    </r>
  </si>
  <si>
    <r>
      <t xml:space="preserve">"(5. i. 22.) </t>
    </r>
    <r>
      <rPr>
        <sz val="10"/>
        <color rgb="FFFF0000"/>
        <rFont val="Century Gothic"/>
      </rPr>
      <t>Large one</t>
    </r>
    <r>
      <rPr>
        <sz val="10"/>
        <color theme="2" tint="-0.499984740745262"/>
        <rFont val="Century Gothic"/>
      </rPr>
      <t xml:space="preserve"> swimming north in the Channel." (Bagshawe, 1939: 259)</t>
    </r>
  </si>
  <si>
    <r>
      <t xml:space="preserve">"The only time I saw an </t>
    </r>
    <r>
      <rPr>
        <sz val="10"/>
        <color rgb="FFFF0000"/>
        <rFont val="Century Gothic"/>
      </rPr>
      <t>Elephant Seal</t>
    </r>
    <r>
      <rPr>
        <sz val="10"/>
        <color theme="2" tint="-0.499984740745262"/>
        <rFont val="Century Gothic"/>
      </rPr>
      <t xml:space="preserve"> during our period at Nansen Island was on 5 March when we were out whaling and saw one near Small Island resting with its head upright above water." (Bagshawe, 1939: 259)</t>
    </r>
  </si>
  <si>
    <r>
      <t xml:space="preserve">"The occurrence of </t>
    </r>
    <r>
      <rPr>
        <sz val="10"/>
        <color rgb="FFFF0000"/>
        <rFont val="Century Gothic"/>
      </rPr>
      <t xml:space="preserve">Leopard Seals </t>
    </r>
    <r>
      <rPr>
        <sz val="10"/>
        <color theme="2" tint="-0.499984740745262"/>
        <rFont val="Century Gothic"/>
      </rPr>
      <t xml:space="preserve">was influenced by the </t>
    </r>
    <r>
      <rPr>
        <sz val="10"/>
        <color rgb="FFFF0000"/>
        <rFont val="Century Gothic"/>
      </rPr>
      <t>penguin</t>
    </r>
    <r>
      <rPr>
        <sz val="10"/>
        <color theme="2" tint="-0.499984740745262"/>
        <rFont val="Century Gothic"/>
      </rPr>
      <t xml:space="preserve"> rookery at Water-Boat Point. We saw them in March, April, June, August, September, October and November. As the rookery became populated for the nesting season their visits became more frequent." (Bagshawe, 1939: 259)</t>
    </r>
  </si>
  <si>
    <r>
      <t xml:space="preserve">"As we never killed any </t>
    </r>
    <r>
      <rPr>
        <sz val="10"/>
        <color rgb="FFFF0000"/>
        <rFont val="Century Gothic"/>
      </rPr>
      <t>Leopard Seals</t>
    </r>
    <r>
      <rPr>
        <sz val="10"/>
        <color theme="2" tint="-0.499984740745262"/>
        <rFont val="Century Gothic"/>
      </rPr>
      <t>, I am unable to make any useful comments as to their markings, stomach contents and so on." (Bagshawe, 1939: 260)</t>
    </r>
  </si>
  <si>
    <r>
      <t xml:space="preserve">"(6. 3. 21.) This evening we saw </t>
    </r>
    <r>
      <rPr>
        <sz val="10"/>
        <color rgb="FFFF0000"/>
        <rFont val="Century Gothic"/>
      </rPr>
      <t xml:space="preserve">one </t>
    </r>
    <r>
      <rPr>
        <sz val="10"/>
        <color theme="2" tint="-0.499984740745262"/>
        <rFont val="Century Gothic"/>
      </rPr>
      <t>just a few yards off the shore killing penguins and eating them whole. It caught them, raised its head, tossed them away, and finally ate them. Half-a-dozen were killed while we watched." (Bagshawe, 1939: 260)</t>
    </r>
  </si>
  <si>
    <r>
      <t xml:space="preserve">"(18. 3. 21.) </t>
    </r>
    <r>
      <rPr>
        <sz val="10"/>
        <color rgb="FFFF0000"/>
        <rFont val="Century Gothic"/>
      </rPr>
      <t xml:space="preserve">One </t>
    </r>
    <r>
      <rPr>
        <sz val="10"/>
        <color theme="2" tint="-0.499984740745262"/>
        <rFont val="Century Gothic"/>
      </rPr>
      <t>was lying behind a lump of ice in the small bay all the morning catching penguins. It caught several and tore them to pieces before eating them." (Bagshawe, 1939: 260)</t>
    </r>
  </si>
  <si>
    <r>
      <t xml:space="preserve">"(27. 8. 21.) </t>
    </r>
    <r>
      <rPr>
        <sz val="10"/>
        <color rgb="FFFF0000"/>
        <rFont val="Century Gothic"/>
      </rPr>
      <t>One</t>
    </r>
    <r>
      <rPr>
        <sz val="10"/>
        <color theme="2" tint="-0.499984740745262"/>
        <rFont val="Century Gothic"/>
      </rPr>
      <t xml:space="preserve"> seen off the shore with a dead penguin which it was tossing about, like a dog with a rat, to remove the skin." (Bagshawe, 1939: 260)</t>
    </r>
  </si>
  <si>
    <r>
      <t xml:space="preserve">"(26.9.21.) We saw </t>
    </r>
    <r>
      <rPr>
        <sz val="10"/>
        <color rgb="FFFF0000"/>
        <rFont val="Century Gothic"/>
      </rPr>
      <t>one</t>
    </r>
    <r>
      <rPr>
        <sz val="10"/>
        <color theme="2" tint="-0.499984740745262"/>
        <rFont val="Century Gothic"/>
      </rPr>
      <t xml:space="preserve"> off the shore eating a </t>
    </r>
    <r>
      <rPr>
        <sz val="10"/>
        <color rgb="FFFF0000"/>
        <rFont val="Century Gothic"/>
      </rPr>
      <t>penguin carcase</t>
    </r>
    <r>
      <rPr>
        <sz val="10"/>
        <color theme="2" tint="-0.499984740745262"/>
        <rFont val="Century Gothic"/>
      </rPr>
      <t>. The Leopard tore pieces off by shaking the body about and flinging it back- wards and forwards; it devoured the pieces as it detached them." (Bagshawe, 1939: 260)</t>
    </r>
  </si>
  <si>
    <r>
      <t xml:space="preserve">"(7. 11. 21.) In the early afternoon two in the Bay caused a great deal of worry to a band of two hundred or so
</t>
    </r>
    <r>
      <rPr>
        <sz val="10"/>
        <color rgb="FFFF0000"/>
        <rFont val="Century Gothic"/>
      </rPr>
      <t>penguins</t>
    </r>
    <r>
      <rPr>
        <sz val="10"/>
        <color theme="2" tint="-0.499984740745262"/>
        <rFont val="Century Gothic"/>
      </rPr>
      <t xml:space="preserve"> marooned on the Bay ice which was separated from the main land by a tide-crack. One of the </t>
    </r>
    <r>
      <rPr>
        <sz val="10"/>
        <color rgb="FFFF0000"/>
        <rFont val="Century Gothic"/>
      </rPr>
      <t xml:space="preserve">Leopards </t>
    </r>
    <r>
      <rPr>
        <sz val="10"/>
        <color theme="2" tint="-0.499984740745262"/>
        <rFont val="Century Gothic"/>
      </rPr>
      <t>climbed up on the ice, but did not try to make a capture, evidently realizing the penguins' greater speed on land. The other tried to climb up but did not succeed." (Bagshawe, 1939: 260)</t>
    </r>
  </si>
  <si>
    <r>
      <t xml:space="preserve">"(8. 11. 21.) </t>
    </r>
    <r>
      <rPr>
        <sz val="10"/>
        <color rgb="FFFF0000"/>
        <rFont val="Century Gothic"/>
      </rPr>
      <t>One</t>
    </r>
    <r>
      <rPr>
        <sz val="10"/>
        <color theme="2" tint="-0.499984740745262"/>
        <rFont val="Century Gothic"/>
      </rPr>
      <t xml:space="preserve"> was seen in the Bay in the morning. At noon, when many </t>
    </r>
    <r>
      <rPr>
        <sz val="10"/>
        <color rgb="FFFF0000"/>
        <rFont val="Century Gothic"/>
      </rPr>
      <t>penguins</t>
    </r>
    <r>
      <rPr>
        <sz val="10"/>
        <color theme="2" tint="-0.499984740745262"/>
        <rFont val="Century Gothic"/>
      </rPr>
      <t xml:space="preserve"> were on the detached portion of the Bay ice and others were floundering in the crushed ice between the sheet and the Island, a </t>
    </r>
    <r>
      <rPr>
        <sz val="10"/>
        <color rgb="FFFF0000"/>
        <rFont val="Century Gothic"/>
      </rPr>
      <t xml:space="preserve">Leopard Seal </t>
    </r>
    <r>
      <rPr>
        <sz val="10"/>
        <color theme="2" tint="-0.499984740745262"/>
        <rFont val="Century Gothic"/>
      </rPr>
      <t>suddenly shot out of the water and back again like lightning." (Bagshawe, 1939: 260)</t>
    </r>
  </si>
  <si>
    <r>
      <t xml:space="preserve">"(10. 11. 21.) Lester caught a glimpse of a </t>
    </r>
    <r>
      <rPr>
        <sz val="10"/>
        <color rgb="FFFF0000"/>
        <rFont val="Century Gothic"/>
      </rPr>
      <t xml:space="preserve">penguin </t>
    </r>
    <r>
      <rPr>
        <sz val="10"/>
        <color theme="2" tint="-0.499984740745262"/>
        <rFont val="Century Gothic"/>
      </rPr>
      <t xml:space="preserve">off the shore being dragged from a piece of ice into the water by a </t>
    </r>
    <r>
      <rPr>
        <sz val="10"/>
        <color rgb="FFFF0000"/>
        <rFont val="Century Gothic"/>
      </rPr>
      <t>Leopard Seal</t>
    </r>
    <r>
      <rPr>
        <sz val="10"/>
        <color theme="2" tint="-0.499984740745262"/>
        <rFont val="Century Gothic"/>
      </rPr>
      <t>. The penguin may have been trying to escape by jumping on to the ice or it may have been resting there. From the glacier slope the same day I had a good view of a Leopard Seal hunting in the Bay. Two penguins came close to the shore; one managed to jump to safety on the ice and the other darted offjust as the Leopard shot out from under the ice." (Bagshawe, 1939: 261)</t>
    </r>
  </si>
  <si>
    <r>
      <t xml:space="preserve">"(17. 11. 21.) A </t>
    </r>
    <r>
      <rPr>
        <sz val="10"/>
        <color rgb="FFFF0000"/>
        <rFont val="Century Gothic"/>
      </rPr>
      <t>Leopard</t>
    </r>
    <r>
      <rPr>
        <sz val="10"/>
        <color theme="2" tint="-0.499984740745262"/>
        <rFont val="Century Gothic"/>
      </rPr>
      <t xml:space="preserve"> has been lying on a floe all night. In spite of the fact that the </t>
    </r>
    <r>
      <rPr>
        <sz val="10"/>
        <color rgb="FFFF0000"/>
        <rFont val="Century Gothic"/>
      </rPr>
      <t xml:space="preserve">penguins </t>
    </r>
    <r>
      <rPr>
        <sz val="10"/>
        <color theme="2" tint="-0.499984740745262"/>
        <rFont val="Century Gothic"/>
      </rPr>
      <t xml:space="preserve">were forming for their early morning fishing trip only a 100 feet away, it only woke up once or twice to scratch itself and look at half-a-dozen </t>
    </r>
    <r>
      <rPr>
        <sz val="10"/>
        <color rgb="FFFF0000"/>
        <rFont val="Century Gothic"/>
      </rPr>
      <t>Dominican Gulls</t>
    </r>
    <r>
      <rPr>
        <sz val="10"/>
        <color theme="2" tint="-0.499984740745262"/>
        <rFont val="Century Gothic"/>
      </rPr>
      <t xml:space="preserve"> which hovered around it cautiously trying to snatch excreta hey seemed nervous of possible attacks by the Leopard. One bird was in such a hurry to get away with its lump of excreta that it dropped it." (Bagshawe, 1939: 261)</t>
    </r>
  </si>
  <si>
    <r>
      <t xml:space="preserve">"(24. 11. 21.) In the early hours of the morning one was tearing and devouring a </t>
    </r>
    <r>
      <rPr>
        <sz val="10"/>
        <color rgb="FFFF0000"/>
        <rFont val="Century Gothic"/>
      </rPr>
      <t>penguin</t>
    </r>
    <r>
      <rPr>
        <sz val="10"/>
        <color theme="2" tint="-0.499984740745262"/>
        <rFont val="Century Gothic"/>
      </rPr>
      <t xml:space="preserve"> near the West Rocks. After lunch one was lying on a small floe near the shore, with a dead </t>
    </r>
    <r>
      <rPr>
        <sz val="10"/>
        <color rgb="FFFF0000"/>
        <rFont val="Century Gothic"/>
      </rPr>
      <t>Ringed Penguin</t>
    </r>
    <r>
      <rPr>
        <sz val="10"/>
        <color theme="2" tint="-0.499984740745262"/>
        <rFont val="Century Gothic"/>
      </rPr>
      <t xml:space="preserve"> by its head. A </t>
    </r>
    <r>
      <rPr>
        <sz val="10"/>
        <color rgb="FFFF0000"/>
        <rFont val="Century Gothic"/>
      </rPr>
      <t>Dominican Gull</t>
    </r>
    <r>
      <rPr>
        <sz val="10"/>
        <color theme="2" tint="-0.499984740745262"/>
        <rFont val="Century Gothic"/>
      </rPr>
      <t xml:space="preserve"> and a </t>
    </r>
    <r>
      <rPr>
        <sz val="10"/>
        <color rgb="FFFF0000"/>
        <rFont val="Century Gothic"/>
      </rPr>
      <t>Brown Skua</t>
    </r>
    <r>
      <rPr>
        <sz val="10"/>
        <color theme="2" tint="-0.499984740745262"/>
        <rFont val="Century Gothic"/>
      </rPr>
      <t xml:space="preserve"> were standing close by. The gull made a slight noise which attracted the Leopard's attention. It swung round on the gull, which flew off. The </t>
    </r>
    <r>
      <rPr>
        <sz val="10"/>
        <color rgb="FFFF0000"/>
        <rFont val="Century Gothic"/>
      </rPr>
      <t xml:space="preserve">Leopard </t>
    </r>
    <r>
      <rPr>
        <sz val="10"/>
        <color theme="2" tint="-0.499984740745262"/>
        <rFont val="Century Gothic"/>
      </rPr>
      <t>was obviously afraid that its penguin might be stolen for it slept with it as a pillow. At times it held it in its mouth, at others it nibbled at it as though to see if it were tender. Directly the Leopard saw me it grabbed its prey and started into the water. It left the penguin to float for a moment or two, then looked round, snatched it again and vanished." (Bagshawe, 1939: 262)</t>
    </r>
  </si>
  <si>
    <r>
      <t xml:space="preserve">"(15.2.22.) Saw a </t>
    </r>
    <r>
      <rPr>
        <sz val="10"/>
        <color rgb="FFFF0000"/>
        <rFont val="Century Gothic"/>
      </rPr>
      <t xml:space="preserve">Leopard Seal </t>
    </r>
    <r>
      <rPr>
        <sz val="10"/>
        <color theme="2" tint="-0.499984740745262"/>
        <rFont val="Century Gothic"/>
      </rPr>
      <t xml:space="preserve">eating some </t>
    </r>
    <r>
      <rPr>
        <sz val="10"/>
        <color rgb="FFFF0000"/>
        <rFont val="Century Gothic"/>
      </rPr>
      <t>whale</t>
    </r>
    <r>
      <rPr>
        <sz val="10"/>
        <color theme="2" tint="-0.499984740745262"/>
        <rFont val="Century Gothic"/>
      </rPr>
      <t xml:space="preserve"> off which was floating on the water. The steward told us that once this season they had had a dead whale alongside with a Leopard Seal hanging to its tongue." (Bagshawe, 1939: 262)</t>
    </r>
  </si>
  <si>
    <r>
      <t xml:space="preserve">"Contrary to our anticipations, </t>
    </r>
    <r>
      <rPr>
        <sz val="10"/>
        <color rgb="FFFF0000"/>
        <rFont val="Century Gothic"/>
      </rPr>
      <t>Weddell Seals</t>
    </r>
    <r>
      <rPr>
        <sz val="10"/>
        <color theme="2" tint="-0.499984740745262"/>
        <rFont val="Century Gothic"/>
      </rPr>
      <t xml:space="preserve"> were frequently seen at Water-Boat Point throughout the year. Had we known that we should be able to find them all the year round, it would have saved us a lot of work in the early days of our occupation, when we laid in </t>
    </r>
    <r>
      <rPr>
        <sz val="10"/>
        <color rgb="FFFF0000"/>
        <rFont val="Century Gothic"/>
      </rPr>
      <t>seal</t>
    </r>
    <r>
      <rPr>
        <sz val="10"/>
        <color theme="2" tint="-0.499984740745262"/>
        <rFont val="Century Gothic"/>
      </rPr>
      <t xml:space="preserve"> meat for the winter; we could also have had regular fresh meat." (Bagshawe, 1939: 262)</t>
    </r>
  </si>
  <si>
    <r>
      <t xml:space="preserve">"When we were killing </t>
    </r>
    <r>
      <rPr>
        <sz val="10"/>
        <color rgb="FFFF0000"/>
        <rFont val="Century Gothic"/>
      </rPr>
      <t>seals</t>
    </r>
    <r>
      <rPr>
        <sz val="10"/>
        <color theme="2" tint="-0.499984740745262"/>
        <rFont val="Century Gothic"/>
      </rPr>
      <t xml:space="preserve"> for food we opened their stomachs to examine the contents, which would frequently include parts of or even a whole </t>
    </r>
    <r>
      <rPr>
        <sz val="10"/>
        <color rgb="FFFF0000"/>
        <rFont val="Century Gothic"/>
      </rPr>
      <t>octopus</t>
    </r>
    <r>
      <rPr>
        <sz val="10"/>
        <color theme="2" tint="-0.499984740745262"/>
        <rFont val="Century Gothic"/>
      </rPr>
      <t xml:space="preserve">. Large </t>
    </r>
    <r>
      <rPr>
        <sz val="10"/>
        <color rgb="FFFF0000"/>
        <rFont val="Century Gothic"/>
      </rPr>
      <t>fish</t>
    </r>
    <r>
      <rPr>
        <sz val="10"/>
        <color theme="2" tint="-0.499984740745262"/>
        <rFont val="Century Gothic"/>
      </rPr>
      <t xml:space="preserve"> were common." (Bagshawe, 1939: 262)</t>
    </r>
  </si>
  <si>
    <r>
      <t xml:space="preserve">"Whereas the </t>
    </r>
    <r>
      <rPr>
        <sz val="10"/>
        <color rgb="FFFF0000"/>
        <rFont val="Century Gothic"/>
      </rPr>
      <t xml:space="preserve">Crabeater Seals </t>
    </r>
    <r>
      <rPr>
        <sz val="10"/>
        <color theme="2" tint="-0.499984740745262"/>
        <rFont val="Century Gothic"/>
      </rPr>
      <t xml:space="preserve">were usually badly scarred from conflicts with </t>
    </r>
    <r>
      <rPr>
        <sz val="10"/>
        <color rgb="FFFF0000"/>
        <rFont val="Century Gothic"/>
      </rPr>
      <t>Killer Whales</t>
    </r>
    <r>
      <rPr>
        <sz val="10"/>
        <color theme="2" tint="-0.499984740745262"/>
        <rFont val="Century Gothic"/>
      </rPr>
      <t xml:space="preserve">, we did not see a single </t>
    </r>
    <r>
      <rPr>
        <sz val="10"/>
        <color rgb="FFFF0000"/>
        <rFont val="Century Gothic"/>
      </rPr>
      <t>Weddell Seal</t>
    </r>
    <r>
      <rPr>
        <sz val="10"/>
        <color theme="2" tint="-0.499984740745262"/>
        <rFont val="Century Gothic"/>
      </rPr>
      <t xml:space="preserve"> with marks of the same kind." (Bagshawe, 1939: 263)</t>
    </r>
  </si>
  <si>
    <r>
      <t xml:space="preserve">"It seemed to be an invariable rule for the </t>
    </r>
    <r>
      <rPr>
        <sz val="10"/>
        <color rgb="FFFF0000"/>
        <rFont val="Century Gothic"/>
      </rPr>
      <t xml:space="preserve">seals </t>
    </r>
    <r>
      <rPr>
        <sz val="10"/>
        <color theme="2" tint="-0.499984740745262"/>
        <rFont val="Century Gothic"/>
      </rPr>
      <t>to keep to the water in bad weather and come up on land during fine weather." (Bagshawe, 1939: 263)</t>
    </r>
  </si>
  <si>
    <r>
      <t xml:space="preserve">"An interesting observation of the extremities to which </t>
    </r>
    <r>
      <rPr>
        <sz val="10"/>
        <color rgb="FFFF0000"/>
        <rFont val="Century Gothic"/>
      </rPr>
      <t>scavenging birds</t>
    </r>
    <r>
      <rPr>
        <sz val="10"/>
        <color theme="2" tint="-0.499984740745262"/>
        <rFont val="Century Gothic"/>
      </rPr>
      <t xml:space="preserve"> will go for food was provided by a female </t>
    </r>
    <r>
      <rPr>
        <sz val="10"/>
        <color rgb="FFFF0000"/>
        <rFont val="Century Gothic"/>
      </rPr>
      <t>Weddell Seal</t>
    </r>
    <r>
      <rPr>
        <sz val="10"/>
        <color theme="2" tint="-0.499984740745262"/>
        <rFont val="Century Gothic"/>
      </rPr>
      <t xml:space="preserve"> which we saw lying on the ice on 26 October. Our attention was attracted when we saw Sheathbills pecking at her hind flippers. When they pecked she rubbed the flippers together and stretched them, but apart from looking round once she took no further notice. On walking close to the seal we could see a cut in the flesh between the toes. It was bleeding, and it was this that the </t>
    </r>
    <r>
      <rPr>
        <sz val="10"/>
        <color rgb="FFFF0000"/>
        <rFont val="Century Gothic"/>
      </rPr>
      <t>Sheathbills</t>
    </r>
    <r>
      <rPr>
        <sz val="10"/>
        <color theme="2" tint="-0.499984740745262"/>
        <rFont val="Century Gothic"/>
      </rPr>
      <t xml:space="preserve"> had been pecking. There was a </t>
    </r>
    <r>
      <rPr>
        <sz val="10"/>
        <color rgb="FFFF0000"/>
        <rFont val="Century Gothic"/>
      </rPr>
      <t>Dominican Gull</t>
    </r>
    <r>
      <rPr>
        <sz val="10"/>
        <color theme="2" tint="-0.499984740745262"/>
        <rFont val="Century Gothic"/>
      </rPr>
      <t xml:space="preserve"> standing near the seal and although we did not see it peck at the flipper, it was obviously interested and may have done so when we were not watching." (Bagshawe, 1939: 263)</t>
    </r>
  </si>
  <si>
    <r>
      <t xml:space="preserve">"Four young </t>
    </r>
    <r>
      <rPr>
        <sz val="10"/>
        <color rgb="FFFF0000"/>
        <rFont val="Century Gothic"/>
      </rPr>
      <t>Weddell Seals</t>
    </r>
    <r>
      <rPr>
        <sz val="10"/>
        <color theme="2" tint="-0.499984740745262"/>
        <rFont val="Century Gothic"/>
      </rPr>
      <t xml:space="preserve"> were seen. (…) The youngster's 'baaing' was not unlike the bleating of a lamb or the crying of a human baby. He was a </t>
    </r>
    <r>
      <rPr>
        <sz val="10"/>
        <color rgb="FFFF0000"/>
        <rFont val="Century Gothic"/>
      </rPr>
      <t>pretty little fellow</t>
    </r>
    <r>
      <rPr>
        <sz val="10"/>
        <color theme="2" tint="-0.499984740745262"/>
        <rFont val="Century Gothic"/>
      </rPr>
      <t xml:space="preserve"> with a woolly coat of light dappled brown. When we first came up to the pair the</t>
    </r>
    <r>
      <rPr>
        <sz val="10"/>
        <color rgb="FFFF0000"/>
        <rFont val="Century Gothic"/>
      </rPr>
      <t xml:space="preserve"> young one </t>
    </r>
    <r>
      <rPr>
        <sz val="10"/>
        <color theme="2" tint="-0.499984740745262"/>
        <rFont val="Century Gothic"/>
      </rPr>
      <t xml:space="preserve">was sucking milk from its mother. After a little time the mother slid into the water, then popped her head out and called 'baa' to her </t>
    </r>
    <r>
      <rPr>
        <sz val="10"/>
        <color rgb="FFFF0000"/>
        <rFont val="Century Gothic"/>
      </rPr>
      <t>son</t>
    </r>
    <r>
      <rPr>
        <sz val="10"/>
        <color theme="2" tint="-0.499984740745262"/>
        <rFont val="Century Gothic"/>
      </rPr>
      <t>, urging him to leave the ice." (Bagshawe, 1939: 264)</t>
    </r>
  </si>
  <si>
    <r>
      <t xml:space="preserve">"Most of those we saw were scarred with the marks of </t>
    </r>
    <r>
      <rPr>
        <sz val="10"/>
        <color rgb="FFFF0000"/>
        <rFont val="Century Gothic"/>
      </rPr>
      <t>Killer Whales</t>
    </r>
    <r>
      <rPr>
        <sz val="10"/>
        <color theme="2" tint="-0.499984740745262"/>
        <rFont val="Century Gothic"/>
      </rPr>
      <t>' teeth. As our records are restricted, I give all log entries at Water-BoatPoint." (Bagshawe, 1939: 264)</t>
    </r>
  </si>
  <si>
    <r>
      <t xml:space="preserve">" (i. 5. 21.) A </t>
    </r>
    <r>
      <rPr>
        <sz val="10"/>
        <color rgb="FFFF0000"/>
        <rFont val="Century Gothic"/>
      </rPr>
      <t>Crabeater</t>
    </r>
    <r>
      <rPr>
        <sz val="10"/>
        <color theme="2" tint="-0.499984740745262"/>
        <rFont val="Century Gothic"/>
      </rPr>
      <t xml:space="preserve"> on the Island lying by the side of a Weddell seemed to resent our intrusion more than its </t>
    </r>
    <r>
      <rPr>
        <sz val="10"/>
        <color rgb="FFFF0000"/>
        <rFont val="Century Gothic"/>
      </rPr>
      <t>neighbour</t>
    </r>
    <r>
      <rPr>
        <sz val="10"/>
        <color theme="2" tint="-0.499984740745262"/>
        <rFont val="Century Gothic"/>
      </rPr>
      <t xml:space="preserve"> did." (Bagshawe, 1939: 264)</t>
    </r>
  </si>
  <si>
    <r>
      <t xml:space="preserve">"(14. 2. 21.) We killed a </t>
    </r>
    <r>
      <rPr>
        <sz val="10"/>
        <color rgb="FFFF0000"/>
        <rFont val="Century Gothic"/>
      </rPr>
      <t xml:space="preserve">male </t>
    </r>
    <r>
      <rPr>
        <sz val="10"/>
        <color theme="2" tint="-0.499984740745262"/>
        <rFont val="Century Gothic"/>
      </rPr>
      <t>on the beach." (Bagshawe, 1939: 264)</t>
    </r>
  </si>
  <si>
    <r>
      <t xml:space="preserve">"(16.5.21.) A </t>
    </r>
    <r>
      <rPr>
        <sz val="10"/>
        <color rgb="FFFF0000"/>
        <rFont val="Century Gothic"/>
      </rPr>
      <t>young male</t>
    </r>
    <r>
      <rPr>
        <sz val="10"/>
        <color theme="2" tint="-0.499984740745262"/>
        <rFont val="Century Gothic"/>
      </rPr>
      <t xml:space="preserve"> has been lying on the ice-foot today. It had a bad wound caused by a </t>
    </r>
    <r>
      <rPr>
        <sz val="10"/>
        <color rgb="FFFF0000"/>
        <rFont val="Century Gothic"/>
      </rPr>
      <t>Killer Whale</t>
    </r>
    <r>
      <rPr>
        <sz val="10"/>
        <color theme="2" tint="-0.499984740745262"/>
        <rFont val="Century Gothic"/>
      </rPr>
      <t>." (Bagshawe, 1939:  265)</t>
    </r>
  </si>
  <si>
    <r>
      <t xml:space="preserve">"(17. 5. 21.) </t>
    </r>
    <r>
      <rPr>
        <sz val="10"/>
        <color rgb="FFFF0000"/>
        <rFont val="Century Gothic"/>
      </rPr>
      <t>Crabeater</t>
    </r>
    <r>
      <rPr>
        <sz val="10"/>
        <color theme="2" tint="-0.499984740745262"/>
        <rFont val="Century Gothic"/>
      </rPr>
      <t xml:space="preserve"> with bad wounds on its back and sides on the ice in the Bay." (Bagshawe, 1939: 265)</t>
    </r>
  </si>
  <si>
    <r>
      <t xml:space="preserve">"(31.5.21.) </t>
    </r>
    <r>
      <rPr>
        <sz val="10"/>
        <color rgb="FFFF0000"/>
        <rFont val="Century Gothic"/>
      </rPr>
      <t>One</t>
    </r>
    <r>
      <rPr>
        <sz val="10"/>
        <color theme="2" tint="-0.499984740745262"/>
        <rFont val="Century Gothic"/>
      </rPr>
      <t xml:space="preserve"> on ice in Bay." (Bagshawe, 1939: 265)</t>
    </r>
  </si>
  <si>
    <r>
      <t xml:space="preserve">"(i. 6. 21.) </t>
    </r>
    <r>
      <rPr>
        <sz val="10"/>
        <color rgb="FFFF0000"/>
        <rFont val="Century Gothic"/>
      </rPr>
      <t>Male and female</t>
    </r>
    <r>
      <rPr>
        <sz val="10"/>
        <color theme="2" tint="-0.499984740745262"/>
        <rFont val="Century Gothic"/>
      </rPr>
      <t xml:space="preserve"> on ice in Bay." (Bagshawe, 1939: 265)</t>
    </r>
  </si>
  <si>
    <r>
      <t xml:space="preserve">"(23. 6. 21.) </t>
    </r>
    <r>
      <rPr>
        <sz val="10"/>
        <color rgb="FFFF0000"/>
        <rFont val="Century Gothic"/>
      </rPr>
      <t>One</t>
    </r>
    <r>
      <rPr>
        <sz val="10"/>
        <color theme="2" tint="-0.499984740745262"/>
        <rFont val="Century Gothic"/>
      </rPr>
      <t xml:space="preserve"> on ice in Bay." (Bagshawe, 1939: 265)</t>
    </r>
  </si>
  <si>
    <r>
      <t xml:space="preserve">"(i. 7. 21.) </t>
    </r>
    <r>
      <rPr>
        <sz val="10"/>
        <color rgb="FFFF0000"/>
        <rFont val="Century Gothic"/>
      </rPr>
      <t xml:space="preserve">One </t>
    </r>
    <r>
      <rPr>
        <sz val="10"/>
        <color theme="2" tint="-0.499984740745262"/>
        <rFont val="Century Gothic"/>
      </rPr>
      <t>on ice in Bay." (Bagshawe, 1939: 265)</t>
    </r>
  </si>
  <si>
    <r>
      <t xml:space="preserve">"(2. 9. 21.) All day two </t>
    </r>
    <r>
      <rPr>
        <sz val="10"/>
        <color rgb="FFFF0000"/>
        <rFont val="Century Gothic"/>
      </rPr>
      <t>Crabeaters</t>
    </r>
    <r>
      <rPr>
        <sz val="10"/>
        <color theme="2" tint="-0.499984740745262"/>
        <rFont val="Century Gothic"/>
      </rPr>
      <t xml:space="preserve"> have been lying on the ice in the Bay. One was a small specimen about 7 feet long. It was horribly cut about; two parallel gashes, cut down to the flesh, ran halfway round the middle of the body. On the right side, there were two healed cuts, one under the right flipper, the other low down the body (...)  The wounds must have caused the </t>
    </r>
    <r>
      <rPr>
        <sz val="10"/>
        <color rgb="FFFF0000"/>
        <rFont val="Century Gothic"/>
      </rPr>
      <t>poor animal</t>
    </r>
    <r>
      <rPr>
        <sz val="10"/>
        <color theme="2" tint="-0.499984740745262"/>
        <rFont val="Century Gothic"/>
      </rPr>
      <t xml:space="preserve"> a lot of pain, for I saw it snort and snarl defiance at a second </t>
    </r>
    <r>
      <rPr>
        <sz val="10"/>
        <color rgb="FFFF0000"/>
        <rFont val="Century Gothic"/>
      </rPr>
      <t xml:space="preserve">seal </t>
    </r>
    <r>
      <rPr>
        <sz val="10"/>
        <color theme="2" tint="-0.499984740745262"/>
        <rFont val="Century Gothic"/>
      </rPr>
      <t>which was moving nearby." (Bagshawe, 1939: 265)</t>
    </r>
  </si>
  <si>
    <r>
      <t xml:space="preserve">"(19. 9. 21.) </t>
    </r>
    <r>
      <rPr>
        <sz val="10"/>
        <color rgb="FFFF0000"/>
        <rFont val="Century Gothic"/>
      </rPr>
      <t>One</t>
    </r>
    <r>
      <rPr>
        <sz val="10"/>
        <color theme="2" tint="-0.499984740745262"/>
        <rFont val="Century Gothic"/>
      </rPr>
      <t xml:space="preserve"> on ice at 10 a.m. but had gone by noon." (Bagshawe, 1939: 265)</t>
    </r>
  </si>
  <si>
    <r>
      <t xml:space="preserve">"(14. 10. 21.) </t>
    </r>
    <r>
      <rPr>
        <sz val="10"/>
        <color rgb="FFFF0000"/>
        <rFont val="Century Gothic"/>
      </rPr>
      <t xml:space="preserve">Two </t>
    </r>
    <r>
      <rPr>
        <sz val="10"/>
        <color theme="2" tint="-0.499984740745262"/>
        <rFont val="Century Gothic"/>
      </rPr>
      <t>lying together on an ice floe in the Channel. Both much scarred." (Bagshawe, 1939: 265)</t>
    </r>
  </si>
  <si>
    <r>
      <t xml:space="preserve">"(24. 10. 21.) </t>
    </r>
    <r>
      <rPr>
        <sz val="10"/>
        <color rgb="FFFF0000"/>
        <rFont val="Century Gothic"/>
      </rPr>
      <t>One</t>
    </r>
    <r>
      <rPr>
        <sz val="10"/>
        <color theme="2" tint="-0.499984740745262"/>
        <rFont val="Century Gothic"/>
      </rPr>
      <t xml:space="preserve"> on ice floe in Channel Two small gashes on side" (Bagshawe, 1939: 265)</t>
    </r>
  </si>
  <si>
    <r>
      <t xml:space="preserve">"(i1. 11. 21.) </t>
    </r>
    <r>
      <rPr>
        <sz val="10"/>
        <color rgb="FFFF0000"/>
        <rFont val="Century Gothic"/>
      </rPr>
      <t>One</t>
    </r>
    <r>
      <rPr>
        <sz val="10"/>
        <color theme="2" tint="-0.499984740745262"/>
        <rFont val="Century Gothic"/>
      </rPr>
      <t xml:space="preserve"> came up on the floe in the Bay and remained for an hour or two. We could see four gashes under the belly." (Bagshawe, 1939: 265)</t>
    </r>
  </si>
  <si>
    <r>
      <t xml:space="preserve">"(30.n.21.) </t>
    </r>
    <r>
      <rPr>
        <sz val="10"/>
        <color rgb="FFFF0000"/>
        <rFont val="Century Gothic"/>
      </rPr>
      <t>Two</t>
    </r>
    <r>
      <rPr>
        <sz val="10"/>
        <color theme="2" tint="-0.499984740745262"/>
        <rFont val="Century Gothic"/>
      </rPr>
      <t xml:space="preserve"> on a floe near the shore." (Bagshawe, 1939: 265)</t>
    </r>
  </si>
  <si>
    <r>
      <t xml:space="preserve">"(7.12.21.) </t>
    </r>
    <r>
      <rPr>
        <sz val="10"/>
        <color rgb="FFFF0000"/>
        <rFont val="Century Gothic"/>
      </rPr>
      <t>One</t>
    </r>
    <r>
      <rPr>
        <sz val="10"/>
        <color theme="2" tint="-0.499984740745262"/>
        <rFont val="Century Gothic"/>
      </rPr>
      <t xml:space="preserve"> swimming near the hut." (Bagshawe, 1939: 265)</t>
    </r>
  </si>
  <si>
    <r>
      <t xml:space="preserve">"(30. i. 22.) </t>
    </r>
    <r>
      <rPr>
        <sz val="10"/>
        <color rgb="FFFF0000"/>
        <rFont val="Century Gothic"/>
      </rPr>
      <t>One</t>
    </r>
    <r>
      <rPr>
        <sz val="10"/>
        <color theme="2" tint="-0.499984740745262"/>
        <rFont val="Century Gothic"/>
      </rPr>
      <t xml:space="preserve"> on an ice floe in Wilhelmina Bay." (Bagshawe, 1939: 265)</t>
    </r>
  </si>
  <si>
    <r>
      <t xml:space="preserve">"(1.3.22.) </t>
    </r>
    <r>
      <rPr>
        <sz val="10"/>
        <color rgb="FFFF0000"/>
        <rFont val="Century Gothic"/>
      </rPr>
      <t>One</t>
    </r>
    <r>
      <rPr>
        <sz val="10"/>
        <color theme="2" tint="-0.499984740745262"/>
        <rFont val="Century Gothic"/>
      </rPr>
      <t xml:space="preserve"> lying on a floe near the factory." (Bagshawe, 1939: 265)</t>
    </r>
  </si>
  <si>
    <r>
      <t xml:space="preserve">"(9.3,22.) To the south-east of Two Hummocks Island we saw </t>
    </r>
    <r>
      <rPr>
        <sz val="10"/>
        <color rgb="FFFF0000"/>
        <rFont val="Century Gothic"/>
      </rPr>
      <t xml:space="preserve">one </t>
    </r>
    <r>
      <rPr>
        <sz val="10"/>
        <color theme="2" tint="-0.499984740745262"/>
        <rFont val="Century Gothic"/>
      </rPr>
      <t>swimming and another was lying on a piece of ice." (Bagshawe, 1939: 265)</t>
    </r>
  </si>
  <si>
    <r>
      <t xml:space="preserve">"(30.3.22.) </t>
    </r>
    <r>
      <rPr>
        <sz val="10"/>
        <color rgb="FFFF0000"/>
        <rFont val="Century Gothic"/>
      </rPr>
      <t>Two</t>
    </r>
    <r>
      <rPr>
        <sz val="10"/>
        <color theme="2" tint="-0.499984740745262"/>
        <rFont val="Century Gothic"/>
      </rPr>
      <t xml:space="preserve"> on a piece of ice near the ship." (Bagshawe, 1939: 265)</t>
    </r>
  </si>
  <si>
    <r>
      <t>"Notes on the habits of the above four species of</t>
    </r>
    <r>
      <rPr>
        <sz val="10"/>
        <color rgb="FFFF0000"/>
        <rFont val="Century Gothic"/>
      </rPr>
      <t xml:space="preserve"> penguin</t>
    </r>
    <r>
      <rPr>
        <sz val="10"/>
        <color theme="2" tint="-0.499984740745262"/>
        <rFont val="Century Gothic"/>
      </rPr>
      <t xml:space="preserve"> are contained in a memoir written by the author: 'Notes on the Habits of the </t>
    </r>
    <r>
      <rPr>
        <sz val="10"/>
        <color rgb="FFFF0000"/>
        <rFont val="Century Gothic"/>
      </rPr>
      <t>Gentoo and Ringed</t>
    </r>
    <r>
      <rPr>
        <sz val="10"/>
        <color theme="2" tint="-0.499984740745262"/>
        <rFont val="Century Gothic"/>
      </rPr>
      <t xml:space="preserve"> or Antarctic Penguins." (Bagshawe, 1939: 266)</t>
    </r>
  </si>
  <si>
    <r>
      <t xml:space="preserve">"We saw </t>
    </r>
    <r>
      <rPr>
        <sz val="10"/>
        <color rgb="FFFF0000"/>
        <rFont val="Century Gothic"/>
      </rPr>
      <t>Giant Petrels</t>
    </r>
    <r>
      <rPr>
        <sz val="10"/>
        <color theme="2" tint="-0.499984740745262"/>
        <rFont val="Century Gothic"/>
      </rPr>
      <t xml:space="preserve"> on most days that we were at Water- Boat Point from the last week in June onwards." (Bagshawe, 1939: 266)</t>
    </r>
  </si>
  <si>
    <r>
      <t xml:space="preserve">"(7. 8. 21.) A </t>
    </r>
    <r>
      <rPr>
        <sz val="10"/>
        <color rgb="FFFF0000"/>
        <rFont val="Century Gothic"/>
      </rPr>
      <t>bird</t>
    </r>
    <r>
      <rPr>
        <sz val="10"/>
        <color theme="2" tint="-0.499984740745262"/>
        <rFont val="Century Gothic"/>
      </rPr>
      <t xml:space="preserve"> passed over this morning making quite a noise by clapping its turned-in feet together." (Bagshawe, 1939: 266)</t>
    </r>
  </si>
  <si>
    <r>
      <t xml:space="preserve">"(16. 8. 21.) In the afternoon we saw eight </t>
    </r>
    <r>
      <rPr>
        <sz val="10"/>
        <color rgb="FFFF0000"/>
        <rFont val="Century Gothic"/>
      </rPr>
      <t>Giant Petrels</t>
    </r>
    <r>
      <rPr>
        <sz val="10"/>
        <color theme="2" tint="-0.499984740745262"/>
        <rFont val="Century Gothic"/>
      </rPr>
      <t>, all with light-coloured plumage, standing on the north end of the penguin rookery. As we approached they ran along the ground one by one and took off from the edge of the ice-foot.  Some had to propel themselves along the surface of the water before they could rise into the air, their bodies being so heavy. We were able to get quite close to the last two (...) This was the first time we had seen a Giant Petrel land on the Island," (Bagshawe, 1939: 266)</t>
    </r>
  </si>
  <si>
    <r>
      <t>"(20. 8. 21.) We found three light-coloured</t>
    </r>
    <r>
      <rPr>
        <sz val="10"/>
        <color rgb="FFFF0000"/>
        <rFont val="Century Gothic"/>
      </rPr>
      <t xml:space="preserve"> birds</t>
    </r>
    <r>
      <rPr>
        <sz val="10"/>
        <color theme="2" tint="-0.499984740745262"/>
        <rFont val="Century Gothic"/>
      </rPr>
      <t xml:space="preserve"> resting on the Island." (Bagshawe, 1939: 266)</t>
    </r>
  </si>
  <si>
    <r>
      <t>"(21.ii.21.)</t>
    </r>
    <r>
      <rPr>
        <sz val="10"/>
        <color rgb="FFFF0000"/>
        <rFont val="Century Gothic"/>
      </rPr>
      <t xml:space="preserve"> One</t>
    </r>
    <r>
      <rPr>
        <sz val="10"/>
        <color theme="2" tint="-0.499984740745262"/>
        <rFont val="Century Gothic"/>
      </rPr>
      <t xml:space="preserve"> settled on the shore." (Bagshawe, 1939: 266)</t>
    </r>
  </si>
  <si>
    <r>
      <t xml:space="preserve">"(23.n.21.) </t>
    </r>
    <r>
      <rPr>
        <sz val="10"/>
        <color rgb="FFFF0000"/>
        <rFont val="Century Gothic"/>
      </rPr>
      <t xml:space="preserve">One </t>
    </r>
    <r>
      <rPr>
        <sz val="10"/>
        <color theme="2" tint="-0.499984740745262"/>
        <rFont val="Century Gothic"/>
      </rPr>
      <t xml:space="preserve">with light plumage eating a </t>
    </r>
    <r>
      <rPr>
        <sz val="10"/>
        <color rgb="FFFF0000"/>
        <rFont val="Century Gothic"/>
      </rPr>
      <t>penguin</t>
    </r>
    <r>
      <rPr>
        <sz val="10"/>
        <color theme="2" tint="-0.499984740745262"/>
        <rFont val="Century Gothic"/>
      </rPr>
      <t xml:space="preserve"> carcase on the rocks. Half-a-dozen others (light and dark varieties) were hanging about." (Bagshawe, 1939: 266)</t>
    </r>
  </si>
  <si>
    <r>
      <t>"We rarely saw</t>
    </r>
    <r>
      <rPr>
        <sz val="10"/>
        <color rgb="FFFF0000"/>
        <rFont val="Century Gothic"/>
      </rPr>
      <t xml:space="preserve"> Giant Petrels </t>
    </r>
    <r>
      <rPr>
        <sz val="10"/>
        <color theme="2" tint="-0.499984740745262"/>
        <rFont val="Century Gothic"/>
      </rPr>
      <t>at Nansen Island or while we were out whaling. As the entries are scanty I give them all…" (Bagshawe, 1939: 266)</t>
    </r>
  </si>
  <si>
    <r>
      <t xml:space="preserve">"(21.1.22.) </t>
    </r>
    <r>
      <rPr>
        <sz val="10"/>
        <color rgb="FFFF0000"/>
        <rFont val="Century Gothic"/>
      </rPr>
      <t xml:space="preserve">Two </t>
    </r>
    <r>
      <rPr>
        <sz val="10"/>
        <color theme="2" tint="-0.499984740745262"/>
        <rFont val="Century Gothic"/>
      </rPr>
      <t>in De Gerlache Strait." (Bagshawe, 1939: 267)</t>
    </r>
  </si>
  <si>
    <r>
      <t xml:space="preserve">"(2.3.22.) </t>
    </r>
    <r>
      <rPr>
        <sz val="10"/>
        <color rgb="FFFF0000"/>
        <rFont val="Century Gothic"/>
      </rPr>
      <t>One</t>
    </r>
    <r>
      <rPr>
        <sz val="10"/>
        <color theme="2" tint="-0.499984740745262"/>
        <rFont val="Century Gothic"/>
      </rPr>
      <t xml:space="preserve"> medium dark bird in the harbour." (Bagshawe, 1939: 267)</t>
    </r>
  </si>
  <si>
    <r>
      <t xml:space="preserve">"A dark </t>
    </r>
    <r>
      <rPr>
        <sz val="10"/>
        <color rgb="FFFF0000"/>
        <rFont val="Century Gothic"/>
      </rPr>
      <t xml:space="preserve">bird </t>
    </r>
    <r>
      <rPr>
        <sz val="10"/>
        <color theme="2" tint="-0.499984740745262"/>
        <rFont val="Century Gothic"/>
      </rPr>
      <t>seen north-east of Two Hummocks Island, two dark ones off Brialmont Bay, a medium one near Two Hummocks Island, and a dark one near Small Island." (Bagshawe, 1939: 267)</t>
    </r>
  </si>
  <si>
    <r>
      <t xml:space="preserve">"(6.3.22.) </t>
    </r>
    <r>
      <rPr>
        <sz val="10"/>
        <color rgb="FFFF0000"/>
        <rFont val="Century Gothic"/>
      </rPr>
      <t>One</t>
    </r>
    <r>
      <rPr>
        <sz val="10"/>
        <color theme="2" tint="-0.499984740745262"/>
        <rFont val="Century Gothic"/>
      </rPr>
      <t xml:space="preserve"> dark and one medium dark one off Two Hummocks Island and a medium one off Cape Reclus." (Bagshawe, 1939: 267)</t>
    </r>
  </si>
  <si>
    <r>
      <t xml:space="preserve">"(8. 3. 22.) A medium dark one off Two Hummocks Island and two off Cape Murray, two off Cape Reclus and </t>
    </r>
    <r>
      <rPr>
        <sz val="10"/>
        <color rgb="FFFF0000"/>
        <rFont val="Century Gothic"/>
      </rPr>
      <t xml:space="preserve">two </t>
    </r>
    <r>
      <rPr>
        <sz val="10"/>
        <color theme="2" tint="-0.499984740745262"/>
        <rFont val="Century Gothic"/>
      </rPr>
      <t>near Nansen Island." (Bagshawe, 1939: 267)</t>
    </r>
  </si>
  <si>
    <r>
      <t xml:space="preserve">"(9.3.22.) Single </t>
    </r>
    <r>
      <rPr>
        <sz val="10"/>
        <color rgb="FFFF0000"/>
        <rFont val="Century Gothic"/>
      </rPr>
      <t>birds,</t>
    </r>
    <r>
      <rPr>
        <sz val="10"/>
        <color theme="2" tint="-0.499984740745262"/>
        <rFont val="Century Gothic"/>
      </rPr>
      <t xml:space="preserve"> one light-coloured, seen off Two Hummocks Island and off Cape Murray." (Bagshawe, 1939: 267)</t>
    </r>
  </si>
  <si>
    <r>
      <t xml:space="preserve">"(24. 3. 22.) </t>
    </r>
    <r>
      <rPr>
        <sz val="10"/>
        <color rgb="FFFF0000"/>
        <rFont val="Century Gothic"/>
      </rPr>
      <t xml:space="preserve">Two </t>
    </r>
    <r>
      <rPr>
        <sz val="10"/>
        <color theme="2" tint="-0.499984740745262"/>
        <rFont val="Century Gothic"/>
      </rPr>
      <t xml:space="preserve">medium and dark varieties, in Brialmont Bay. </t>
    </r>
    <r>
      <rPr>
        <sz val="10"/>
        <color rgb="FFFF0000"/>
        <rFont val="Century Gothic"/>
      </rPr>
      <t>Seven</t>
    </r>
    <r>
      <rPr>
        <sz val="10"/>
        <color theme="2" tint="-0.499984740745262"/>
        <rFont val="Century Gothic"/>
      </rPr>
      <t xml:space="preserve"> off Brabant Island." (Bagshawe, 1939: 267)</t>
    </r>
  </si>
  <si>
    <r>
      <t xml:space="preserve">"(25.3.22.) </t>
    </r>
    <r>
      <rPr>
        <sz val="10"/>
        <color rgb="FFFF0000"/>
        <rFont val="Century Gothic"/>
      </rPr>
      <t>Seven</t>
    </r>
    <r>
      <rPr>
        <sz val="10"/>
        <color theme="2" tint="-0.499984740745262"/>
        <rFont val="Century Gothic"/>
      </rPr>
      <t xml:space="preserve"> off Brabant Island and </t>
    </r>
    <r>
      <rPr>
        <sz val="10"/>
        <color rgb="FFFF0000"/>
        <rFont val="Century Gothic"/>
      </rPr>
      <t>five</t>
    </r>
    <r>
      <rPr>
        <sz val="10"/>
        <color theme="2" tint="-0.499984740745262"/>
        <rFont val="Century Gothic"/>
      </rPr>
      <t xml:space="preserve"> near Nansen Island." (Bagshawe, 1939: 267)</t>
    </r>
  </si>
  <si>
    <r>
      <t xml:space="preserve">"(30.3. 22.) </t>
    </r>
    <r>
      <rPr>
        <sz val="10"/>
        <color rgb="FFFF0000"/>
        <rFont val="Century Gothic"/>
      </rPr>
      <t>One</t>
    </r>
    <r>
      <rPr>
        <sz val="10"/>
        <color theme="2" tint="-0.499984740745262"/>
        <rFont val="Century Gothic"/>
      </rPr>
      <t xml:space="preserve"> in the harbour resting on the water. It had to disgorge before it could take off." (Bagshawe, 1939: 267)</t>
    </r>
  </si>
  <si>
    <r>
      <t>"</t>
    </r>
    <r>
      <rPr>
        <sz val="10"/>
        <color rgb="FFFF0000"/>
        <rFont val="Century Gothic"/>
      </rPr>
      <t>Cape Pigeons</t>
    </r>
    <r>
      <rPr>
        <sz val="10"/>
        <color theme="2" tint="-0.499984740745262"/>
        <rFont val="Century Gothic"/>
      </rPr>
      <t xml:space="preserve"> were very common in the whaling harbour at Deception Island. Being </t>
    </r>
    <r>
      <rPr>
        <sz val="10"/>
        <color rgb="FFFF0000"/>
        <rFont val="Century Gothic"/>
      </rPr>
      <t>scavengers</t>
    </r>
    <r>
      <rPr>
        <sz val="10"/>
        <color theme="2" tint="-0.499984740745262"/>
        <rFont val="Century Gothic"/>
      </rPr>
      <t xml:space="preserve">, they were attracted by the </t>
    </r>
    <r>
      <rPr>
        <sz val="10"/>
        <color rgb="FFFF0000"/>
        <rFont val="Century Gothic"/>
      </rPr>
      <t>whale</t>
    </r>
    <r>
      <rPr>
        <sz val="10"/>
        <color theme="2" tint="-0.499984740745262"/>
        <rFont val="Century Gothic"/>
      </rPr>
      <t xml:space="preserve"> meat and blubber. On 30 December 1920 we found nests with eggs on the west side of Challenger Pass. We very rarely saw any at Water-Boat Point. The few records we obtained follow:" (Bagshawe, 1939: 268)</t>
    </r>
  </si>
  <si>
    <r>
      <t xml:space="preserve">"(19- 4- ai.) </t>
    </r>
    <r>
      <rPr>
        <sz val="10"/>
        <color rgb="FFFF0000"/>
        <rFont val="Century Gothic"/>
      </rPr>
      <t>One</t>
    </r>
    <r>
      <rPr>
        <sz val="10"/>
        <color theme="2" tint="-0.499984740745262"/>
        <rFont val="Century Gothic"/>
      </rPr>
      <t>." (Bagshawe, 1939: 267)</t>
    </r>
  </si>
  <si>
    <r>
      <t xml:space="preserve"> "(20. 4. 21.) </t>
    </r>
    <r>
      <rPr>
        <sz val="10"/>
        <color rgb="FFFF0000"/>
        <rFont val="Century Gothic"/>
      </rPr>
      <t>Twelve</t>
    </r>
    <r>
      <rPr>
        <sz val="10"/>
        <color theme="2" tint="-0.499984740745262"/>
        <rFont val="Century Gothic"/>
      </rPr>
      <t xml:space="preserve"> flying northwards past the hut this morning." (Bagshawe, 1939: 268)</t>
    </r>
  </si>
  <si>
    <r>
      <t xml:space="preserve">"(30.4.21.) </t>
    </r>
    <r>
      <rPr>
        <sz val="10"/>
        <color rgb="FFFF0000"/>
        <rFont val="Century Gothic"/>
      </rPr>
      <t>Several</t>
    </r>
    <r>
      <rPr>
        <sz val="10"/>
        <color theme="2" tint="-0.499984740745262"/>
        <rFont val="Century Gothic"/>
      </rPr>
      <t>." (Bagshawe, 1939: 268)</t>
    </r>
  </si>
  <si>
    <r>
      <t xml:space="preserve">"(1.5.21-) </t>
    </r>
    <r>
      <rPr>
        <sz val="10"/>
        <color rgb="FFFF0000"/>
        <rFont val="Century Gothic"/>
      </rPr>
      <t>Several</t>
    </r>
    <r>
      <rPr>
        <sz val="10"/>
        <color theme="2" tint="-0.499984740745262"/>
        <rFont val="Century Gothic"/>
      </rPr>
      <t>." (Bagshawe, 1939: 268)</t>
    </r>
  </si>
  <si>
    <r>
      <t xml:space="preserve">"(11.5.21.) </t>
    </r>
    <r>
      <rPr>
        <sz val="10"/>
        <color rgb="FFFF0000"/>
        <rFont val="Century Gothic"/>
      </rPr>
      <t>One</t>
    </r>
    <r>
      <rPr>
        <sz val="10"/>
        <color theme="2" tint="-0.499984740745262"/>
        <rFont val="Century Gothic"/>
      </rPr>
      <t>." (Bagshawe, 1939: 268)</t>
    </r>
  </si>
  <si>
    <r>
      <t xml:space="preserve">"(i. 6. 21.) </t>
    </r>
    <r>
      <rPr>
        <sz val="10"/>
        <color rgb="FFFF0000"/>
        <rFont val="Century Gothic"/>
      </rPr>
      <t>Several</t>
    </r>
    <r>
      <rPr>
        <sz val="10"/>
        <color theme="2" tint="-0.499984740745262"/>
        <rFont val="Century Gothic"/>
      </rPr>
      <t>." (Bagshawe, 1939: 268)</t>
    </r>
  </si>
  <si>
    <r>
      <t xml:space="preserve">"(2. 6. 21., 10. 6. 21., 15. 6. 21., 20. 6. 21., 21.6. 21., 22. 6. 21.) </t>
    </r>
    <r>
      <rPr>
        <sz val="10"/>
        <color rgb="FFFF0000"/>
        <rFont val="Century Gothic"/>
      </rPr>
      <t>One</t>
    </r>
    <r>
      <rPr>
        <sz val="10"/>
        <color theme="2" tint="-0.499984740745262"/>
        <rFont val="Century Gothic"/>
      </rPr>
      <t>." (Bagshawe, 1939: 268)</t>
    </r>
  </si>
  <si>
    <r>
      <t xml:space="preserve">"(23.6.21.) Saw a </t>
    </r>
    <r>
      <rPr>
        <sz val="10"/>
        <color rgb="FFFF0000"/>
        <rFont val="Century Gothic"/>
      </rPr>
      <t xml:space="preserve">Cape Pigeon </t>
    </r>
    <r>
      <rPr>
        <sz val="10"/>
        <color theme="2" tint="-0.499984740745262"/>
        <rFont val="Century Gothic"/>
      </rPr>
      <t>on two occasions today." (Bagshawe, 1939: 268)</t>
    </r>
  </si>
  <si>
    <r>
      <t xml:space="preserve">"(28. 6. 21.) </t>
    </r>
    <r>
      <rPr>
        <sz val="10"/>
        <color rgb="FFFF0000"/>
        <rFont val="Century Gothic"/>
      </rPr>
      <t>One</t>
    </r>
    <r>
      <rPr>
        <sz val="10"/>
        <color theme="2" tint="-0.499984740745262"/>
        <rFont val="Century Gothic"/>
      </rPr>
      <t xml:space="preserve">. It is a curious fact that it has always been at noon that I have seen the </t>
    </r>
    <r>
      <rPr>
        <sz val="10"/>
        <color rgb="FFFF0000"/>
        <rFont val="Century Gothic"/>
      </rPr>
      <t>Cape Pigeon.</t>
    </r>
    <r>
      <rPr>
        <sz val="10"/>
        <color theme="2" tint="-0.499984740745262"/>
        <rFont val="Century Gothic"/>
      </rPr>
      <t>" (Bagshawe, 1939: 268)</t>
    </r>
  </si>
  <si>
    <r>
      <t xml:space="preserve">"(30. 6. 21.) </t>
    </r>
    <r>
      <rPr>
        <sz val="10"/>
        <color rgb="FFFF0000"/>
        <rFont val="Century Gothic"/>
      </rPr>
      <t>One</t>
    </r>
    <r>
      <rPr>
        <sz val="10"/>
        <color theme="2" tint="-0.499984740745262"/>
        <rFont val="Century Gothic"/>
      </rPr>
      <t>." (Bagshawe, 1939: 268)</t>
    </r>
  </si>
  <si>
    <r>
      <t xml:space="preserve">"(20. 7. 21.) </t>
    </r>
    <r>
      <rPr>
        <sz val="10"/>
        <color rgb="FFFF0000"/>
        <rFont val="Century Gothic"/>
      </rPr>
      <t xml:space="preserve">Two </t>
    </r>
    <r>
      <rPr>
        <sz val="10"/>
        <color theme="2" tint="-0.499984740745262"/>
        <rFont val="Century Gothic"/>
      </rPr>
      <t>flying about together." (Bagshawe, 1939: 268)</t>
    </r>
  </si>
  <si>
    <r>
      <t xml:space="preserve">"(14. I. 22.) </t>
    </r>
    <r>
      <rPr>
        <sz val="10"/>
        <color rgb="FFFF0000"/>
        <rFont val="Century Gothic"/>
      </rPr>
      <t xml:space="preserve">Several </t>
    </r>
    <r>
      <rPr>
        <sz val="10"/>
        <color theme="2" tint="-0.499984740745262"/>
        <rFont val="Century Gothic"/>
      </rPr>
      <t>seen between Water-Boat Point and Nansen Island." (Bagshawe, 1939: 268)</t>
    </r>
  </si>
  <si>
    <r>
      <t xml:space="preserve">"We found large </t>
    </r>
    <r>
      <rPr>
        <sz val="10"/>
        <color rgb="FFFF0000"/>
        <rFont val="Century Gothic"/>
      </rPr>
      <t>numbers</t>
    </r>
    <r>
      <rPr>
        <sz val="10"/>
        <color theme="2" tint="-0.499984740745262"/>
        <rFont val="Century Gothic"/>
      </rPr>
      <t xml:space="preserve"> around the whaling factories when we moved to Nansen Island and although there might be fewer some days than others the numbers were considerable the whole time we were there." (Bagshawe, 1939: 268)</t>
    </r>
  </si>
  <si>
    <r>
      <t xml:space="preserve">"A few </t>
    </r>
    <r>
      <rPr>
        <sz val="10"/>
        <color rgb="FFFF0000"/>
        <rFont val="Century Gothic"/>
      </rPr>
      <t xml:space="preserve">Cape Pigeons </t>
    </r>
    <r>
      <rPr>
        <sz val="10"/>
        <color theme="2" tint="-0.499984740745262"/>
        <rFont val="Century Gothic"/>
      </rPr>
      <t>followed the ship when we were making for home, but we lost them after 2 April, when we were in Lat. 53 54' S., Long. 5744'W." (Bagshawe, 1939: 268)</t>
    </r>
  </si>
  <si>
    <r>
      <t xml:space="preserve">"Having had no previous experience of studying </t>
    </r>
    <r>
      <rPr>
        <sz val="10"/>
        <color rgb="FFFF0000"/>
        <rFont val="Century Gothic"/>
      </rPr>
      <t xml:space="preserve">wild life </t>
    </r>
    <r>
      <rPr>
        <sz val="10"/>
        <color theme="2" tint="-0.499984740745262"/>
        <rFont val="Century Gothic"/>
      </rPr>
      <t xml:space="preserve">in the Antarctic, it was perhaps understandable that we were sometimes a little confused over certain of the less common </t>
    </r>
    <r>
      <rPr>
        <sz val="10"/>
        <color rgb="FFFF0000"/>
        <rFont val="Century Gothic"/>
      </rPr>
      <t>birds</t>
    </r>
    <r>
      <rPr>
        <sz val="10"/>
        <color theme="2" tint="-0.499984740745262"/>
        <rFont val="Century Gothic"/>
      </rPr>
      <t xml:space="preserve">. One of these was the </t>
    </r>
    <r>
      <rPr>
        <sz val="10"/>
        <color rgb="FFFF0000"/>
        <rFont val="Century Gothic"/>
      </rPr>
      <t>Snow Petrel</t>
    </r>
    <r>
      <rPr>
        <sz val="10"/>
        <color theme="2" tint="-0.499984740745262"/>
        <rFont val="Century Gothic"/>
      </rPr>
      <t xml:space="preserve">. It was not until 28 August that I realized that certain </t>
    </r>
    <r>
      <rPr>
        <sz val="10"/>
        <color rgb="FFFF0000"/>
        <rFont val="Century Gothic"/>
      </rPr>
      <t>solitary birds</t>
    </r>
    <r>
      <rPr>
        <sz val="10"/>
        <color theme="2" tint="-0.499984740745262"/>
        <rFont val="Century Gothic"/>
      </rPr>
      <t xml:space="preserve"> which I had noticed flying about several times during the previous months, and had mistaken at a distance for </t>
    </r>
    <r>
      <rPr>
        <sz val="10"/>
        <color rgb="FFFF0000"/>
        <rFont val="Century Gothic"/>
      </rPr>
      <t>Sheathbills or even Terns,</t>
    </r>
    <r>
      <rPr>
        <sz val="10"/>
        <color theme="2" tint="-0.499984740745262"/>
        <rFont val="Century Gothic"/>
      </rPr>
      <t xml:space="preserve"> were actually Snow Petrels. Twice on that day I saw these birds flying south. On the 29th we both watched one and agreed on the species. On the following day we heard one utter its call, a rattling noise, quite unlike the Sheathbill's angry squawk." (Bagshawe, 1939: 269)</t>
    </r>
  </si>
  <si>
    <r>
      <t xml:space="preserve">"(3.9.21.) Odd </t>
    </r>
    <r>
      <rPr>
        <sz val="10"/>
        <color rgb="FFFF0000"/>
        <rFont val="Century Gothic"/>
      </rPr>
      <t>birds</t>
    </r>
    <r>
      <rPr>
        <sz val="10"/>
        <color theme="2" tint="-0.499984740745262"/>
        <rFont val="Century Gothic"/>
      </rPr>
      <t xml:space="preserve"> flying about all day. At 4p.m. I counted eleven flying north in ones, two sand threes." (Bagshawe, 1939:: 269) </t>
    </r>
  </si>
  <si>
    <r>
      <t xml:space="preserve">"(4.9.21.) Odd </t>
    </r>
    <r>
      <rPr>
        <sz val="10"/>
        <color rgb="FFFF0000"/>
        <rFont val="Century Gothic"/>
      </rPr>
      <t xml:space="preserve">ones </t>
    </r>
    <r>
      <rPr>
        <sz val="10"/>
        <color theme="2" tint="-0.499984740745262"/>
        <rFont val="Century Gothic"/>
      </rPr>
      <t>were about in the afternoon." (Bagshawe, 1939: 269)</t>
    </r>
  </si>
  <si>
    <r>
      <t xml:space="preserve">"(12. 9. 21.) </t>
    </r>
    <r>
      <rPr>
        <sz val="10"/>
        <color rgb="FFFF0000"/>
        <rFont val="Century Gothic"/>
      </rPr>
      <t>Two</t>
    </r>
    <r>
      <rPr>
        <sz val="10"/>
        <color theme="2" tint="-0.499984740745262"/>
        <rFont val="Century Gothic"/>
      </rPr>
      <t xml:space="preserve"> hovering over a </t>
    </r>
    <r>
      <rPr>
        <sz val="10"/>
        <color rgb="FFFF0000"/>
        <rFont val="Century Gothic"/>
      </rPr>
      <t>Medusa</t>
    </r>
    <r>
      <rPr>
        <sz val="10"/>
        <color theme="2" tint="-0.499984740745262"/>
        <rFont val="Century Gothic"/>
      </rPr>
      <t xml:space="preserve"> in the water." (Bagshawe, 1939: 269)</t>
    </r>
  </si>
  <si>
    <r>
      <t xml:space="preserve">"(7. 10. 21.) This morning I saw a </t>
    </r>
    <r>
      <rPr>
        <sz val="10"/>
        <color rgb="FFFF0000"/>
        <rFont val="Century Gothic"/>
      </rPr>
      <t>bird</t>
    </r>
    <r>
      <rPr>
        <sz val="10"/>
        <color theme="2" tint="-0.499984740745262"/>
        <rFont val="Century Gothic"/>
      </rPr>
      <t xml:space="preserve"> land close to the screen. It kept pecking at something on the ground." (Bagshawe, 1939: 269)</t>
    </r>
  </si>
  <si>
    <r>
      <t xml:space="preserve">"(8. 10. 21.) Two </t>
    </r>
    <r>
      <rPr>
        <sz val="10"/>
        <color rgb="FFFF0000"/>
        <rFont val="Century Gothic"/>
      </rPr>
      <t xml:space="preserve">birds </t>
    </r>
    <r>
      <rPr>
        <sz val="10"/>
        <color theme="2" tint="-0.499984740745262"/>
        <rFont val="Century Gothic"/>
      </rPr>
      <t>fishing off the Island." (Bagshawe, 1939: 269)</t>
    </r>
  </si>
  <si>
    <r>
      <t xml:space="preserve">"(22. 10. 21.) At 10 a.m. </t>
    </r>
    <r>
      <rPr>
        <sz val="10"/>
        <color rgb="FFFF0000"/>
        <rFont val="Century Gothic"/>
      </rPr>
      <t>one</t>
    </r>
    <r>
      <rPr>
        <sz val="10"/>
        <color theme="2" tint="-0.499984740745262"/>
        <rFont val="Century Gothic"/>
      </rPr>
      <t xml:space="preserve"> alighted on the north end of the Island for a few seconds (we seldom saw them land). At 6 p.m. I saw </t>
    </r>
    <r>
      <rPr>
        <sz val="10"/>
        <color rgb="FFFF0000"/>
        <rFont val="Century Gothic"/>
      </rPr>
      <t>several</t>
    </r>
    <r>
      <rPr>
        <sz val="10"/>
        <color theme="2" tint="-0.499984740745262"/>
        <rFont val="Century Gothic"/>
      </rPr>
      <t xml:space="preserve"> flying over and landing on the pack ice along the shore. I counted eight, but there were probably more. 8 p.m. Three or four around." (Bagshawe, 1939: 269)</t>
    </r>
  </si>
  <si>
    <r>
      <t xml:space="preserve">"(31.10.21.) </t>
    </r>
    <r>
      <rPr>
        <sz val="10"/>
        <color rgb="FFFF0000"/>
        <rFont val="Century Gothic"/>
      </rPr>
      <t>Six</t>
    </r>
    <r>
      <rPr>
        <sz val="10"/>
        <color theme="2" tint="-0.499984740745262"/>
        <rFont val="Century Gothic"/>
      </rPr>
      <t xml:space="preserve"> were glid in glow over a belt of brash-ice along the shore, apparently searching for food. They kept
flying over the patch again and again." (Bagshawe, 1939: 269)</t>
    </r>
  </si>
  <si>
    <r>
      <t xml:space="preserve">"(4.11.21.) </t>
    </r>
    <r>
      <rPr>
        <sz val="10"/>
        <color rgb="FFFF0000"/>
        <rFont val="Century Gothic"/>
      </rPr>
      <t>Two</t>
    </r>
    <r>
      <rPr>
        <sz val="10"/>
        <color theme="2" tint="-0.499984740745262"/>
        <rFont val="Century Gothic"/>
      </rPr>
      <t xml:space="preserve"> or three flying over the brash-ice." (Bagshawe, 1939: 269)</t>
    </r>
  </si>
  <si>
    <r>
      <t xml:space="preserve">"(13."11.21.) A </t>
    </r>
    <r>
      <rPr>
        <sz val="10"/>
        <color rgb="FFFF0000"/>
        <rFont val="Century Gothic"/>
      </rPr>
      <t xml:space="preserve">bird </t>
    </r>
    <r>
      <rPr>
        <sz val="10"/>
        <color theme="2" tint="-0.499984740745262"/>
        <rFont val="Century Gothic"/>
      </rPr>
      <t>landed within 6 feet of the observer." (Bagshawe, 1939: 269)</t>
    </r>
  </si>
  <si>
    <r>
      <t xml:space="preserve">"(21. 11. 21.) 2 a.m. Single </t>
    </r>
    <r>
      <rPr>
        <sz val="10"/>
        <color rgb="FFFF0000"/>
        <rFont val="Century Gothic"/>
      </rPr>
      <t xml:space="preserve">bird </t>
    </r>
    <r>
      <rPr>
        <sz val="10"/>
        <color theme="2" tint="-0.499984740745262"/>
        <rFont val="Century Gothic"/>
      </rPr>
      <t>flew south. 3 a.m. Single bird. 5 a.m. Two. 7 a.m. Four hovering over brash-ice. Single bird." (Bagshawe, 1939: 269)</t>
    </r>
  </si>
  <si>
    <r>
      <t xml:space="preserve">"When we were transferred to Nansen Island we were able to verify our observations with Mr A. G. Bennett, who is an expert on Antarctic birds, as there were </t>
    </r>
    <r>
      <rPr>
        <sz val="10"/>
        <color rgb="FFFF0000"/>
        <rFont val="Century Gothic"/>
      </rPr>
      <t>Snow Petrels</t>
    </r>
    <r>
      <rPr>
        <sz val="10"/>
        <color theme="2" tint="-0.499984740745262"/>
        <rFont val="Century Gothic"/>
      </rPr>
      <t xml:space="preserve"> to be seen there from time to time. " (Bagshawe, 1939: 269)</t>
    </r>
  </si>
  <si>
    <r>
      <t xml:space="preserve">"(4.3.22.) </t>
    </r>
    <r>
      <rPr>
        <sz val="10"/>
        <color rgb="FFFF0000"/>
        <rFont val="Century Gothic"/>
      </rPr>
      <t>One</t>
    </r>
    <r>
      <rPr>
        <sz val="10"/>
        <color theme="2" tint="-0.499984740745262"/>
        <rFont val="Century Gothic"/>
      </rPr>
      <t xml:space="preserve"> between Two Hummocks Island and Liege Island." (Bagshawe, 1939: 269)</t>
    </r>
  </si>
  <si>
    <r>
      <t xml:space="preserve">"(24.3. 22.) </t>
    </r>
    <r>
      <rPr>
        <sz val="10"/>
        <color rgb="FFFF0000"/>
        <rFont val="Century Gothic"/>
      </rPr>
      <t>Two</t>
    </r>
    <r>
      <rPr>
        <sz val="10"/>
        <color theme="2" tint="-0.499984740745262"/>
        <rFont val="Century Gothic"/>
      </rPr>
      <t xml:space="preserve"> flying over loose ice off Cape Reclus and one near Cape Kaiser." (Bagshawe, 1939: 270)</t>
    </r>
  </si>
  <si>
    <r>
      <t xml:space="preserve">"(25.3.22.) </t>
    </r>
    <r>
      <rPr>
        <sz val="10"/>
        <color rgb="FFFF0000"/>
        <rFont val="Century Gothic"/>
      </rPr>
      <t>Six</t>
    </r>
    <r>
      <rPr>
        <sz val="10"/>
        <color theme="2" tint="-0.499984740745262"/>
        <rFont val="Century Gothic"/>
      </rPr>
      <t xml:space="preserve"> seen between Cape Kaiser and Nansen Island, and </t>
    </r>
    <r>
      <rPr>
        <sz val="10"/>
        <color rgb="FFFF0000"/>
        <rFont val="Century Gothic"/>
      </rPr>
      <t>two or three</t>
    </r>
    <r>
      <rPr>
        <sz val="10"/>
        <color theme="2" tint="-0.499984740745262"/>
        <rFont val="Century Gothic"/>
      </rPr>
      <t xml:space="preserve"> off Brabant Island." (Bagshawe, 1939: 270)</t>
    </r>
  </si>
  <si>
    <r>
      <t>"This dainty little</t>
    </r>
    <r>
      <rPr>
        <sz val="10"/>
        <color rgb="FFFF0000"/>
        <rFont val="Century Gothic"/>
      </rPr>
      <t xml:space="preserve"> bird </t>
    </r>
    <r>
      <rPr>
        <sz val="10"/>
        <color theme="2" tint="-0.499984740745262"/>
        <rFont val="Century Gothic"/>
      </rPr>
      <t>was very common at Deception Island, where hundreds might be seen skimming over the surface of the water looking for minute particles of food." (Bagshawe, 1939: 270)</t>
    </r>
  </si>
  <si>
    <r>
      <t xml:space="preserve">"At Nansen Island these </t>
    </r>
    <r>
      <rPr>
        <sz val="10"/>
        <color rgb="FFFF0000"/>
        <rFont val="Century Gothic"/>
      </rPr>
      <t xml:space="preserve">birds </t>
    </r>
    <r>
      <rPr>
        <sz val="10"/>
        <color theme="2" tint="-0.499984740745262"/>
        <rFont val="Century Gothic"/>
      </rPr>
      <t xml:space="preserve">were around the ships in large numbers right up to the time when we left on 3 o March. They were numerous out in the Strait, particularly when a </t>
    </r>
    <r>
      <rPr>
        <sz val="10"/>
        <color rgb="FFFF0000"/>
        <rFont val="Century Gothic"/>
      </rPr>
      <t>whale</t>
    </r>
    <r>
      <rPr>
        <sz val="10"/>
        <color theme="2" tint="-0.499984740745262"/>
        <rFont val="Century Gothic"/>
      </rPr>
      <t xml:space="preserve"> was caught, and followed in the wake of the ship on its wayhome." (Bagshawe, 1939: 270)</t>
    </r>
  </si>
  <si>
    <r>
      <t xml:space="preserve">"As we were between two rookeries of these birds, it was to be expected that we should frequently see </t>
    </r>
    <r>
      <rPr>
        <sz val="10"/>
        <color rgb="FFFF0000"/>
        <rFont val="Century Gothic"/>
      </rPr>
      <t>Shags</t>
    </r>
    <r>
      <rPr>
        <sz val="10"/>
        <color theme="2" tint="-0.499984740745262"/>
        <rFont val="Century Gothic"/>
      </rPr>
      <t xml:space="preserve"> at Water- Boat Point." (Bagshawe, 1939: 270)</t>
    </r>
  </si>
  <si>
    <r>
      <t xml:space="preserve">"We formed the opinion that a rookery probably existed somewhere to the south of Bryde Island, perhaps on the mainland, as we often saw </t>
    </r>
    <r>
      <rPr>
        <sz val="10"/>
        <color rgb="FFFF0000"/>
        <rFont val="Century Gothic"/>
      </rPr>
      <t>birds</t>
    </r>
    <r>
      <rPr>
        <sz val="10"/>
        <color theme="2" tint="-0.499984740745262"/>
        <rFont val="Century Gothic"/>
      </rPr>
      <t xml:space="preserve"> making for and coming from that direction." (Bagshawe, 1939: 271)</t>
    </r>
  </si>
  <si>
    <r>
      <t xml:space="preserve">"Occasionally we killed </t>
    </r>
    <r>
      <rPr>
        <sz val="10"/>
        <color rgb="FFFF0000"/>
        <rFont val="Century Gothic"/>
      </rPr>
      <t>bkds</t>
    </r>
    <r>
      <rPr>
        <sz val="10"/>
        <color theme="2" tint="-0.499984740745262"/>
        <rFont val="Century Gothic"/>
      </rPr>
      <t xml:space="preserve"> for food, their breasts and livers making good eating. The following are records of stomach contents: (11.3.21.) Fully-fledged young: Euphausids." (Bagshawe, 1939: 271)</t>
    </r>
  </si>
  <si>
    <r>
      <t>"(12. 8. 21.)</t>
    </r>
    <r>
      <rPr>
        <sz val="10"/>
        <color rgb="FFFF0000"/>
        <rFont val="Century Gothic"/>
      </rPr>
      <t xml:space="preserve"> Adult:</t>
    </r>
    <r>
      <rPr>
        <sz val="10"/>
        <color theme="2" tint="-0.499984740745262"/>
        <rFont val="Century Gothic"/>
      </rPr>
      <t xml:space="preserve"> fish, one about 41 inches long." (Bagshawe, 1939: 271)</t>
    </r>
  </si>
  <si>
    <r>
      <t xml:space="preserve">"(16. 8.21.) </t>
    </r>
    <r>
      <rPr>
        <sz val="10"/>
        <color rgb="FFFF0000"/>
        <rFont val="Century Gothic"/>
      </rPr>
      <t>Young</t>
    </r>
    <r>
      <rPr>
        <sz val="10"/>
        <color theme="2" tint="-0.499984740745262"/>
        <rFont val="Century Gothic"/>
      </rPr>
      <t>: fish, one 41 inches long." (Bagshawe, 1939: 271)</t>
    </r>
  </si>
  <si>
    <r>
      <t xml:space="preserve">"(30. 8. 21.) </t>
    </r>
    <r>
      <rPr>
        <sz val="10"/>
        <color rgb="FFFF0000"/>
        <rFont val="Century Gothic"/>
      </rPr>
      <t>Two young</t>
    </r>
    <r>
      <rPr>
        <sz val="10"/>
        <color theme="2" tint="-0.499984740745262"/>
        <rFont val="Century Gothic"/>
      </rPr>
      <t>: both contained fish ranging in size from about 4 to 6 inches." (Bagshawe, 1939: 271)</t>
    </r>
  </si>
  <si>
    <r>
      <t xml:space="preserve">"We kept careful observations of the movements of the </t>
    </r>
    <r>
      <rPr>
        <sz val="10"/>
        <color rgb="FFFF0000"/>
        <rFont val="Century Gothic"/>
      </rPr>
      <t xml:space="preserve">Shags </t>
    </r>
    <r>
      <rPr>
        <sz val="10"/>
        <color theme="2" tint="-0.499984740745262"/>
        <rFont val="Century Gothic"/>
      </rPr>
      <t>during the time we were at Water-Boat Point and gained some knowledge of their yearl ylife." (Bagshawe, 1939: 271)</t>
    </r>
  </si>
  <si>
    <r>
      <t xml:space="preserve">"The movents are best explained by some typical entries in the log: (26. 2. 21.) flight of about fifty </t>
    </r>
    <r>
      <rPr>
        <sz val="10"/>
        <color rgb="FFFF0000"/>
        <rFont val="Century Gothic"/>
      </rPr>
      <t>Shags</t>
    </r>
    <r>
      <rPr>
        <sz val="10"/>
        <color theme="2" tint="-0.499984740745262"/>
        <rFont val="Century Gothic"/>
      </rPr>
      <t xml:space="preserve"> passed the hut heading southwards." (Bagshawe, 1939: 272)</t>
    </r>
  </si>
  <si>
    <r>
      <t xml:space="preserve">"(23. 3. 21.) </t>
    </r>
    <r>
      <rPr>
        <sz val="10"/>
        <color rgb="FFFF0000"/>
        <rFont val="Century Gothic"/>
      </rPr>
      <t>Nine</t>
    </r>
    <r>
      <rPr>
        <sz val="10"/>
        <color theme="2" tint="-0.499984740745262"/>
        <rFont val="Century Gothic"/>
      </rPr>
      <t xml:space="preserve"> flew northwards in a single line." (Bagshawe, 1939: 272)</t>
    </r>
  </si>
  <si>
    <r>
      <t xml:space="preserve">"(i. 6. 21.) Today I noticed about a hundred </t>
    </r>
    <r>
      <rPr>
        <sz val="10"/>
        <color rgb="FFFF0000"/>
        <rFont val="Century Gothic"/>
      </rPr>
      <t>Shags</t>
    </r>
    <r>
      <rPr>
        <sz val="10"/>
        <color theme="2" tint="-0.499984740745262"/>
        <rFont val="Century Gothic"/>
      </rPr>
      <t xml:space="preserve"> flying about together just above the surface of the water. They came from the south, flew as far as the base and later returned south. They flew in a long line, one behind the other." (Bagshawe, 1939: 272)</t>
    </r>
  </si>
  <si>
    <r>
      <t xml:space="preserve">"(22. 6. 21.) At 10 a.m. I saw about two hundred </t>
    </r>
    <r>
      <rPr>
        <sz val="10"/>
        <color rgb="FFFF0000"/>
        <rFont val="Century Gothic"/>
      </rPr>
      <t xml:space="preserve">birds </t>
    </r>
    <r>
      <rPr>
        <sz val="10"/>
        <color theme="2" tint="-0.499984740745262"/>
        <rFont val="Century Gothic"/>
      </rPr>
      <t>swimming in a very compact body in the Channel to the west of the hut. A few rose one at a time and flew northwards towards Shag Point, and soon after the whole mass rose and flew in a long line in that direction. Meanwhile some few stragglers from various quarters made after them. In half an hour or less they all passed the hut again flying in a long line north to south. At noon I saw them flying in two roughly parallel lines. Suddenly they alighted on the water and formed a compact body." (Bagshawe, 1939: 272)</t>
    </r>
  </si>
  <si>
    <r>
      <t xml:space="preserve">"(23. 6. 21.) At 2 p.m. about a </t>
    </r>
    <r>
      <rPr>
        <sz val="10"/>
        <color rgb="FFFF0000"/>
        <rFont val="Century Gothic"/>
      </rPr>
      <t xml:space="preserve">hundred </t>
    </r>
    <r>
      <rPr>
        <sz val="10"/>
        <color theme="2" tint="-0.499984740745262"/>
        <rFont val="Century Gothic"/>
      </rPr>
      <t>flew past the hut southwards down the glacier and ten minutes later returned northwards. They were then bunched together more closely." (Bagshawe, 1939: 272)</t>
    </r>
  </si>
  <si>
    <r>
      <t xml:space="preserve">"(25, 6. 21.) </t>
    </r>
    <r>
      <rPr>
        <sz val="10"/>
        <color rgb="FFFF0000"/>
        <rFont val="Century Gothic"/>
      </rPr>
      <t>Thirteen</t>
    </r>
    <r>
      <rPr>
        <sz val="10"/>
        <color theme="2" tint="-0.499984740745262"/>
        <rFont val="Century Gothic"/>
      </rPr>
      <t xml:space="preserve"> flying southwards past the base this morning." (Bagshawe, 1939: 272)</t>
    </r>
  </si>
  <si>
    <r>
      <t xml:space="preserve">"(2. 7. 21.) </t>
    </r>
    <r>
      <rPr>
        <sz val="10"/>
        <color rgb="FFFF0000"/>
        <rFont val="Century Gothic"/>
      </rPr>
      <t xml:space="preserve">Thirty-two </t>
    </r>
    <r>
      <rPr>
        <sz val="10"/>
        <color theme="2" tint="-0.499984740745262"/>
        <rFont val="Century Gothic"/>
      </rPr>
      <t>birds flew south together in a more or less triangular formation with one small party in a straight line by the side. See sketch." (Bagshawe, 1939: 272)</t>
    </r>
  </si>
  <si>
    <r>
      <t xml:space="preserve">"(6. 7. 21.) At 1 p.m. a party of about a hundred </t>
    </r>
    <r>
      <rPr>
        <sz val="10"/>
        <color rgb="FFFF0000"/>
        <rFont val="Century Gothic"/>
      </rPr>
      <t>birds</t>
    </r>
    <r>
      <rPr>
        <sz val="10"/>
        <color theme="2" tint="-0.499984740745262"/>
        <rFont val="Century Gothic"/>
      </rPr>
      <t xml:space="preserve"> flew over the hut and landed at Coal Point. They came from the south." (Bagshawe, 1939: 272)</t>
    </r>
  </si>
  <si>
    <r>
      <t xml:space="preserve">"(7.7.21.) Saw about a hundred </t>
    </r>
    <r>
      <rPr>
        <sz val="10"/>
        <color rgb="FFFF0000"/>
        <rFont val="Century Gothic"/>
      </rPr>
      <t>Shags</t>
    </r>
    <r>
      <rPr>
        <sz val="10"/>
        <color theme="2" tint="-0.499984740745262"/>
        <rFont val="Century Gothic"/>
      </rPr>
      <t xml:space="preserve"> flying south along the shore of Lemaire Island." (Bagshawe, 1939: 272)</t>
    </r>
  </si>
  <si>
    <r>
      <t xml:space="preserve">"(12.7.21.) At noon I counted ninety </t>
    </r>
    <r>
      <rPr>
        <sz val="10"/>
        <color rgb="FFFF0000"/>
        <rFont val="Century Gothic"/>
      </rPr>
      <t>birds</t>
    </r>
    <r>
      <rPr>
        <sz val="10"/>
        <color theme="2" tint="-0.499984740745262"/>
        <rFont val="Century Gothic"/>
      </rPr>
      <t xml:space="preserve"> settled on the water near the north point of the Island." (Bagshawe, 1939: 274)</t>
    </r>
  </si>
  <si>
    <r>
      <t xml:space="preserve">"(13. 7. 21.) At 10 a.m. about a hundred and fifty </t>
    </r>
    <r>
      <rPr>
        <sz val="10"/>
        <color rgb="FFFF0000"/>
        <rFont val="Century Gothic"/>
      </rPr>
      <t>Shags</t>
    </r>
    <r>
      <rPr>
        <sz val="10"/>
        <color theme="2" tint="-0.499984740745262"/>
        <rFont val="Century Gothic"/>
      </rPr>
      <t xml:space="preserve"> flew from Shag Point to the north-east point of Lemaire Island." (Bagshawe, 1939: 274)</t>
    </r>
  </si>
  <si>
    <r>
      <t xml:space="preserve">"(14.7.21.) Watched four </t>
    </r>
    <r>
      <rPr>
        <sz val="10"/>
        <color rgb="FFFF0000"/>
        <rFont val="Century Gothic"/>
      </rPr>
      <t xml:space="preserve">birds </t>
    </r>
    <r>
      <rPr>
        <sz val="10"/>
        <color theme="2" tint="-0.499984740745262"/>
        <rFont val="Century Gothic"/>
      </rPr>
      <t>fishing off the hut. The average time a dive lasted was about 55 seconds." (Bagshawe, 1939: 274)</t>
    </r>
  </si>
  <si>
    <r>
      <t xml:space="preserve">"On 17 October we found </t>
    </r>
    <r>
      <rPr>
        <sz val="10"/>
        <color rgb="FFFF0000"/>
        <rFont val="Century Gothic"/>
      </rPr>
      <t>two adults</t>
    </r>
    <r>
      <rPr>
        <sz val="10"/>
        <color theme="2" tint="-0.499984740745262"/>
        <rFont val="Century Gothic"/>
      </rPr>
      <t xml:space="preserve"> on the north end of the Island. Evidently they were mates, for they were pecking at each others' beaks and bowing to one another; first turning their necks inwards towards each other and bowing towards their tails, then turning their necks round and bowing forwards. " (BAgshawe, 1939: 275)</t>
    </r>
  </si>
  <si>
    <r>
      <t xml:space="preserve">"(4. 11. 21.) At 4 a.m. six </t>
    </r>
    <r>
      <rPr>
        <sz val="10"/>
        <color rgb="FFFF0000"/>
        <rFont val="Century Gothic"/>
      </rPr>
      <t>birds</t>
    </r>
    <r>
      <rPr>
        <sz val="10"/>
        <color theme="2" tint="-0.499984740745262"/>
        <rFont val="Century Gothic"/>
      </rPr>
      <t xml:space="preserve"> flew south. Five others were fishing in the Channel. Thirteen were standing on the north-west corner of the Island. Before I approached they flew off and went fishing a little to the north." (Bagshawe, 1939: 275)</t>
    </r>
  </si>
  <si>
    <r>
      <t xml:space="preserve">"When we moved to Nansen Island in January 1922, we renewed acquaintance with the </t>
    </r>
    <r>
      <rPr>
        <sz val="10"/>
        <color rgb="FFFF0000"/>
        <rFont val="Century Gothic"/>
      </rPr>
      <t>Shags,</t>
    </r>
    <r>
      <rPr>
        <sz val="10"/>
        <color theme="2" tint="-0.499984740745262"/>
        <rFont val="Century Gothic"/>
      </rPr>
      <t xml:space="preserve"> which were commonly seen in the neighbourhood." (Bagshawe, 1939: 275)</t>
    </r>
  </si>
  <si>
    <r>
      <t xml:space="preserve">"On 21 March a </t>
    </r>
    <r>
      <rPr>
        <sz val="10"/>
        <color rgb="FFFF0000"/>
        <rFont val="Century Gothic"/>
      </rPr>
      <t xml:space="preserve">Leopard Seal </t>
    </r>
    <r>
      <rPr>
        <sz val="10"/>
        <color theme="2" tint="-0.499984740745262"/>
        <rFont val="Century Gothic"/>
      </rPr>
      <t xml:space="preserve">was seen to seize a Shag which was resting on a piece of ice. At the first attack the </t>
    </r>
    <r>
      <rPr>
        <sz val="10"/>
        <color rgb="FFFF0000"/>
        <rFont val="Century Gothic"/>
      </rPr>
      <t>Leopard</t>
    </r>
    <r>
      <rPr>
        <sz val="10"/>
        <color theme="2" tint="-0.499984740745262"/>
        <rFont val="Century Gothic"/>
      </rPr>
      <t xml:space="preserve"> pulled out the </t>
    </r>
    <r>
      <rPr>
        <sz val="10"/>
        <color rgb="FFFF0000"/>
        <rFont val="Century Gothic"/>
      </rPr>
      <t>Shag's</t>
    </r>
    <r>
      <rPr>
        <sz val="10"/>
        <color theme="2" tint="-0.499984740745262"/>
        <rFont val="Century Gothic"/>
      </rPr>
      <t xml:space="preserve"> tail and since the bird was then unable to fly, secured it easily. It was interesting in view of the fact that, including our observations at Water-Boat Point, it was the only record we obtained of a </t>
    </r>
    <r>
      <rPr>
        <sz val="10"/>
        <color rgb="FFFF0000"/>
        <rFont val="Century Gothic"/>
      </rPr>
      <t>Shag</t>
    </r>
    <r>
      <rPr>
        <sz val="10"/>
        <color theme="2" tint="-0.499984740745262"/>
        <rFont val="Century Gothic"/>
      </rPr>
      <t xml:space="preserve"> being attacked by an </t>
    </r>
    <r>
      <rPr>
        <sz val="10"/>
        <color rgb="FFFF0000"/>
        <rFont val="Century Gothic"/>
      </rPr>
      <t>enemy</t>
    </r>
    <r>
      <rPr>
        <sz val="10"/>
        <color theme="2" tint="-0.499984740745262"/>
        <rFont val="Century Gothic"/>
      </rPr>
      <t>." (Bagshawe, 1939: 275)</t>
    </r>
  </si>
  <si>
    <r>
      <t xml:space="preserve">"There were numbers of these </t>
    </r>
    <r>
      <rPr>
        <sz val="10"/>
        <color rgb="FFFF0000"/>
        <rFont val="Century Gothic"/>
      </rPr>
      <t>birds</t>
    </r>
    <r>
      <rPr>
        <sz val="10"/>
        <color theme="2" tint="-0.499984740745262"/>
        <rFont val="Century Gothic"/>
      </rPr>
      <t xml:space="preserve"> at Deception Island, which was one of their breeding places. There were many nests on the cinder mounds and hi Us between the whaling harbour and Pendulum Cove." (Bagshawe, 1939: 277)</t>
    </r>
  </si>
  <si>
    <r>
      <t xml:space="preserve">"Occasional entries in the log give insight into the habits. A was at a dead of these </t>
    </r>
    <r>
      <rPr>
        <sz val="10"/>
        <color rgb="FFFF0000"/>
        <rFont val="Century Gothic"/>
      </rPr>
      <t>gulls</t>
    </r>
    <r>
      <rPr>
        <sz val="10"/>
        <color theme="2" tint="-0.499984740745262"/>
        <rFont val="Century Gothic"/>
      </rPr>
      <t xml:space="preserve">: (7. 8. 21.) gull pecking </t>
    </r>
    <r>
      <rPr>
        <sz val="10"/>
        <color rgb="FFFF0000"/>
        <rFont val="Century Gothic"/>
      </rPr>
      <t>Sheathbill</t>
    </r>
    <r>
      <rPr>
        <sz val="10"/>
        <color theme="2" tint="-0.499984740745262"/>
        <rFont val="Century Gothic"/>
      </rPr>
      <t xml:space="preserve"> while another was hovering around," (Bagshawe, 1939: 278)</t>
    </r>
  </si>
  <si>
    <r>
      <t xml:space="preserve">"(n. 8. 21.) Saw two </t>
    </r>
    <r>
      <rPr>
        <sz val="10"/>
        <color rgb="FFFF0000"/>
        <rFont val="Century Gothic"/>
      </rPr>
      <t>gulls</t>
    </r>
    <r>
      <rPr>
        <sz val="10"/>
        <color theme="2" tint="-0.499984740745262"/>
        <rFont val="Century Gothic"/>
      </rPr>
      <t xml:space="preserve"> feeding on a dead </t>
    </r>
    <r>
      <rPr>
        <sz val="10"/>
        <color rgb="FFFF0000"/>
        <rFont val="Century Gothic"/>
      </rPr>
      <t>Sheathbill.</t>
    </r>
    <r>
      <rPr>
        <sz val="10"/>
        <color theme="2" tint="-0.499984740745262"/>
        <rFont val="Century Gothic"/>
      </rPr>
      <t>" (Bagshawe, 1939: 278)</t>
    </r>
  </si>
  <si>
    <r>
      <t xml:space="preserve">"(14. 8. 21.) These </t>
    </r>
    <r>
      <rPr>
        <sz val="10"/>
        <color rgb="FFFF0000"/>
        <rFont val="Century Gothic"/>
      </rPr>
      <t>birds</t>
    </r>
    <r>
      <rPr>
        <sz val="10"/>
        <color theme="2" tint="-0.499984740745262"/>
        <rFont val="Century Gothic"/>
      </rPr>
      <t xml:space="preserve"> are much more timid than the </t>
    </r>
    <r>
      <rPr>
        <sz val="10"/>
        <color rgb="FFFF0000"/>
        <rFont val="Century Gothic"/>
      </rPr>
      <t>Sheathbills</t>
    </r>
    <r>
      <rPr>
        <sz val="10"/>
        <color theme="2" tint="-0.499984740745262"/>
        <rFont val="Century Gothic"/>
      </rPr>
      <t xml:space="preserve"> and do not come near the hut." (Bagshawe, 1939: 279)</t>
    </r>
  </si>
  <si>
    <r>
      <t xml:space="preserve">"(12.9.21.) This morning there was a large </t>
    </r>
    <r>
      <rPr>
        <sz val="10"/>
        <color rgb="FFFF0000"/>
        <rFont val="Century Gothic"/>
      </rPr>
      <t>Medusa</t>
    </r>
    <r>
      <rPr>
        <sz val="10"/>
        <color theme="2" tint="-0.499984740745262"/>
        <rFont val="Century Gothic"/>
      </rPr>
      <t xml:space="preserve"> near the shore and three gulls were hovering over it for food, mewing as the </t>
    </r>
    <r>
      <rPr>
        <sz val="10"/>
        <color rgb="FFFF0000"/>
        <rFont val="Century Gothic"/>
      </rPr>
      <t xml:space="preserve">gulls </t>
    </r>
    <r>
      <rPr>
        <sz val="10"/>
        <color theme="2" tint="-0.499984740745262"/>
        <rFont val="Century Gothic"/>
      </rPr>
      <t xml:space="preserve">did around the </t>
    </r>
    <r>
      <rPr>
        <sz val="10"/>
        <color rgb="FFFF0000"/>
        <rFont val="Century Gothic"/>
      </rPr>
      <t>whale</t>
    </r>
    <r>
      <rPr>
        <sz val="10"/>
        <color theme="2" tint="-0.499984740745262"/>
        <rFont val="Century Gothic"/>
      </rPr>
      <t xml:space="preserve"> carcases at Deception Island." (Bagshawe, 1939: 279)</t>
    </r>
  </si>
  <si>
    <r>
      <t xml:space="preserve">"(28.9.21.) </t>
    </r>
    <r>
      <rPr>
        <sz val="10"/>
        <color rgb="FFFF0000"/>
        <rFont val="Century Gothic"/>
      </rPr>
      <t>Two</t>
    </r>
    <r>
      <rPr>
        <sz val="10"/>
        <color theme="2" tint="-0.499984740745262"/>
        <rFont val="Century Gothic"/>
      </rPr>
      <t xml:space="preserve"> were having a quarrel in the air. Several times they swooped down on each other and ended by colliding in mid-air." (Bagshawe, 1939: 279)</t>
    </r>
  </si>
  <si>
    <r>
      <t xml:space="preserve">"(26.10.21.) Saw three </t>
    </r>
    <r>
      <rPr>
        <sz val="10"/>
        <color rgb="FFFF0000"/>
        <rFont val="Century Gothic"/>
      </rPr>
      <t>gulls</t>
    </r>
    <r>
      <rPr>
        <sz val="10"/>
        <color theme="2" tint="-0.499984740745262"/>
        <rFont val="Century Gothic"/>
      </rPr>
      <t xml:space="preserve"> standing by a </t>
    </r>
    <r>
      <rPr>
        <sz val="10"/>
        <color rgb="FFFF0000"/>
        <rFont val="Century Gothic"/>
      </rPr>
      <t>Weddell Seal</t>
    </r>
    <r>
      <rPr>
        <sz val="10"/>
        <color theme="2" tint="-0.499984740745262"/>
        <rFont val="Century Gothic"/>
      </rPr>
      <t xml:space="preserve"> which was lying on an ice floe in the Channel. Through the
telescope I could see that one of them was pecking at a wound or sore on the seal which seemed to be taking no notice." (Bagshawe, 1939: 279)</t>
    </r>
  </si>
  <si>
    <r>
      <t xml:space="preserve">"(29. 10, 21.) Saw </t>
    </r>
    <r>
      <rPr>
        <sz val="10"/>
        <color rgb="FFFF0000"/>
        <rFont val="Century Gothic"/>
      </rPr>
      <t xml:space="preserve">two </t>
    </r>
    <r>
      <rPr>
        <sz val="10"/>
        <color theme="2" tint="-0.499984740745262"/>
        <rFont val="Century Gothic"/>
      </rPr>
      <t xml:space="preserve">chasing a </t>
    </r>
    <r>
      <rPr>
        <sz val="10"/>
        <color rgb="FFFF0000"/>
        <rFont val="Century Gothic"/>
      </rPr>
      <t>Skua</t>
    </r>
    <r>
      <rPr>
        <sz val="10"/>
        <color theme="2" tint="-0.499984740745262"/>
        <rFont val="Century Gothic"/>
      </rPr>
      <t>." (Bagshawe, 1939: 279)</t>
    </r>
  </si>
  <si>
    <r>
      <t xml:space="preserve">"(30. 10. 21.) </t>
    </r>
    <r>
      <rPr>
        <sz val="10"/>
        <color rgb="FFFF0000"/>
        <rFont val="Century Gothic"/>
      </rPr>
      <t>Several</t>
    </r>
    <r>
      <rPr>
        <sz val="10"/>
        <color theme="2" tint="-0.499984740745262"/>
        <rFont val="Century Gothic"/>
      </rPr>
      <t xml:space="preserve"> on the Island eating </t>
    </r>
    <r>
      <rPr>
        <sz val="10"/>
        <color rgb="FFFF0000"/>
        <rFont val="Century Gothic"/>
      </rPr>
      <t>penguin</t>
    </r>
    <r>
      <rPr>
        <sz val="10"/>
        <color theme="2" tint="-0.499984740745262"/>
        <rFont val="Century Gothic"/>
      </rPr>
      <t xml:space="preserve"> guano." (Bagshawe, 1939: 279)</t>
    </r>
  </si>
  <si>
    <r>
      <t xml:space="preserve">"(10. 11. 21.) On three or four occasions during the day these </t>
    </r>
    <r>
      <rPr>
        <sz val="10"/>
        <color rgb="FFFF0000"/>
        <rFont val="Century Gothic"/>
      </rPr>
      <t xml:space="preserve">birds </t>
    </r>
    <r>
      <rPr>
        <sz val="10"/>
        <color theme="2" tint="-0.499984740745262"/>
        <rFont val="Century Gothic"/>
      </rPr>
      <t xml:space="preserve">were seen mobbing </t>
    </r>
    <r>
      <rPr>
        <sz val="10"/>
        <color rgb="FFFF0000"/>
        <rFont val="Century Gothic"/>
      </rPr>
      <t>Skuas</t>
    </r>
    <r>
      <rPr>
        <sz val="10"/>
        <color theme="2" tint="-0.499984740745262"/>
        <rFont val="Century Gothic"/>
      </rPr>
      <t>." (Bagshawe, 1939: 280)</t>
    </r>
  </si>
  <si>
    <r>
      <t xml:space="preserve">"(14. 11. 21.) About fifteen </t>
    </r>
    <r>
      <rPr>
        <sz val="10"/>
        <color rgb="FFFF0000"/>
        <rFont val="Century Gothic"/>
      </rPr>
      <t>gulls</t>
    </r>
    <r>
      <rPr>
        <sz val="10"/>
        <color theme="2" tint="-0.499984740745262"/>
        <rFont val="Century Gothic"/>
      </rPr>
      <t xml:space="preserve"> flying over a school of </t>
    </r>
    <r>
      <rPr>
        <sz val="10"/>
        <color rgb="FFFF0000"/>
        <rFont val="Century Gothic"/>
      </rPr>
      <t>Killer Whales</t>
    </r>
    <r>
      <rPr>
        <sz val="10"/>
        <color theme="2" tint="-0.499984740745262"/>
        <rFont val="Century Gothic"/>
      </rPr>
      <t xml:space="preserve"> in the Channel, evidently looking for any tit bits the </t>
    </r>
    <r>
      <rPr>
        <sz val="10"/>
        <color rgb="FFFF0000"/>
        <rFont val="Century Gothic"/>
      </rPr>
      <t xml:space="preserve">whales </t>
    </r>
    <r>
      <rPr>
        <sz val="10"/>
        <color theme="2" tint="-0.499984740745262"/>
        <rFont val="Century Gothic"/>
      </rPr>
      <t>might leave." (Bagshawe, 1939: 280)</t>
    </r>
  </si>
  <si>
    <r>
      <t xml:space="preserve">"(17.11.21.) An interesting incident between </t>
    </r>
    <r>
      <rPr>
        <sz val="10"/>
        <color rgb="FFFF0000"/>
        <rFont val="Century Gothic"/>
      </rPr>
      <t>Dominican Gulls</t>
    </r>
    <r>
      <rPr>
        <sz val="10"/>
        <color theme="2" tint="-0.499984740745262"/>
        <rFont val="Century Gothic"/>
      </rPr>
      <t xml:space="preserve"> and </t>
    </r>
    <r>
      <rPr>
        <sz val="10"/>
        <color rgb="FFFF0000"/>
        <rFont val="Century Gothic"/>
      </rPr>
      <t>Leopard Seal</t>
    </r>
    <r>
      <rPr>
        <sz val="10"/>
        <color theme="2" tint="-0.499984740745262"/>
        <rFont val="Century Gothic"/>
      </rPr>
      <t xml:space="preserve"> is recorded under the description of the latter's habits. I also saw two adult gulls engaged in a fierce fight on the Bay ice." (Bagshawe, 1939: 280)</t>
    </r>
  </si>
  <si>
    <r>
      <t xml:space="preserve">"(24. 11. 21.) Ten round a </t>
    </r>
    <r>
      <rPr>
        <sz val="10"/>
        <color rgb="FFFF0000"/>
        <rFont val="Century Gothic"/>
      </rPr>
      <t xml:space="preserve">Leopard Seal </t>
    </r>
    <r>
      <rPr>
        <sz val="10"/>
        <color theme="2" tint="-0.499984740745262"/>
        <rFont val="Century Gothic"/>
      </rPr>
      <t xml:space="preserve">which was devouring a </t>
    </r>
    <r>
      <rPr>
        <sz val="10"/>
        <color rgb="FFFF0000"/>
        <rFont val="Century Gothic"/>
      </rPr>
      <t>penguin</t>
    </r>
    <r>
      <rPr>
        <sz val="10"/>
        <color theme="2" tint="-0.499984740745262"/>
        <rFont val="Century Gothic"/>
      </rPr>
      <t>." (Bagshawe, 1939: 280)</t>
    </r>
  </si>
  <si>
    <r>
      <t xml:space="preserve">"(4.12.21.) </t>
    </r>
    <r>
      <rPr>
        <sz val="10"/>
        <color rgb="FFFF0000"/>
        <rFont val="Century Gothic"/>
      </rPr>
      <t>Three</t>
    </r>
    <r>
      <rPr>
        <sz val="10"/>
        <color theme="2" tint="-0.499984740745262"/>
        <rFont val="Century Gothic"/>
      </rPr>
      <t xml:space="preserve"> near some </t>
    </r>
    <r>
      <rPr>
        <sz val="10"/>
        <color rgb="FFFF0000"/>
        <rFont val="Century Gothic"/>
      </rPr>
      <t>seal</t>
    </r>
    <r>
      <rPr>
        <sz val="10"/>
        <color theme="2" tint="-0.499984740745262"/>
        <rFont val="Century Gothic"/>
      </rPr>
      <t xml:space="preserve"> dung." (Bagshawe, 1939: 280)</t>
    </r>
  </si>
  <si>
    <r>
      <t xml:space="preserve">"A dozen on floes around which </t>
    </r>
    <r>
      <rPr>
        <sz val="10"/>
        <color rgb="FFFF0000"/>
        <rFont val="Century Gothic"/>
      </rPr>
      <t>Killer Whales</t>
    </r>
    <r>
      <rPr>
        <sz val="10"/>
        <color theme="2" tint="-0.499984740745262"/>
        <rFont val="Century Gothic"/>
      </rPr>
      <t xml:space="preserve"> were swimming while trying to reach some </t>
    </r>
    <r>
      <rPr>
        <sz val="10"/>
        <color rgb="FFFF0000"/>
        <rFont val="Century Gothic"/>
      </rPr>
      <t>Weddell Seals</t>
    </r>
    <r>
      <rPr>
        <sz val="10"/>
        <color theme="2" tint="-0.499984740745262"/>
        <rFont val="Century Gothic"/>
      </rPr>
      <t xml:space="preserve">. </t>
    </r>
    <r>
      <rPr>
        <sz val="10"/>
        <color rgb="FFFF0000"/>
        <rFont val="Century Gothic"/>
      </rPr>
      <t xml:space="preserve">Gulls </t>
    </r>
    <r>
      <rPr>
        <sz val="10"/>
        <color theme="2" tint="-0.499984740745262"/>
        <rFont val="Century Gothic"/>
      </rPr>
      <t>no doubt hoping for leavings." (Bagshawe, 1939: 280)</t>
    </r>
  </si>
  <si>
    <r>
      <t xml:space="preserve">"(9. 12. 21.) Saw a </t>
    </r>
    <r>
      <rPr>
        <sz val="10"/>
        <color rgb="FFFF0000"/>
        <rFont val="Century Gothic"/>
      </rPr>
      <t xml:space="preserve">gull </t>
    </r>
    <r>
      <rPr>
        <sz val="10"/>
        <color theme="2" tint="-0.499984740745262"/>
        <rFont val="Century Gothic"/>
      </rPr>
      <t>eating the contents of a</t>
    </r>
    <r>
      <rPr>
        <sz val="10"/>
        <color rgb="FFFF0000"/>
        <rFont val="Century Gothic"/>
      </rPr>
      <t xml:space="preserve"> penguin</t>
    </r>
    <r>
      <rPr>
        <sz val="10"/>
        <color theme="2" tint="-0.499984740745262"/>
        <rFont val="Century Gothic"/>
      </rPr>
      <t xml:space="preserve"> egg. On my approach the gull took the egg in its beak and flew away with it." (Bagshawe, 1939: 280)</t>
    </r>
  </si>
  <si>
    <r>
      <t xml:space="preserve">"(13 . 12. 21.) </t>
    </r>
    <r>
      <rPr>
        <sz val="10"/>
        <color rgb="FFFF0000"/>
        <rFont val="Century Gothic"/>
      </rPr>
      <t>One</t>
    </r>
    <r>
      <rPr>
        <sz val="10"/>
        <color theme="2" tint="-0.499984740745262"/>
        <rFont val="Century Gothic"/>
      </rPr>
      <t xml:space="preserve"> on the West Rocks with a </t>
    </r>
    <r>
      <rPr>
        <sz val="10"/>
        <color rgb="FFFF0000"/>
        <rFont val="Century Gothic"/>
      </rPr>
      <t>penguin</t>
    </r>
    <r>
      <rPr>
        <sz val="10"/>
        <color theme="2" tint="-0.499984740745262"/>
        <rFont val="Century Gothic"/>
      </rPr>
      <t xml:space="preserve"> egg in its beak. It flew away, but after a while dropped the egg into the sea." (Bagshawe, 1939: 280)</t>
    </r>
  </si>
  <si>
    <r>
      <t xml:space="preserve">"(14. 12. 21.) Saw a </t>
    </r>
    <r>
      <rPr>
        <sz val="10"/>
        <color rgb="FFFF0000"/>
        <rFont val="Century Gothic"/>
      </rPr>
      <t>gull</t>
    </r>
    <r>
      <rPr>
        <sz val="10"/>
        <color theme="2" tint="-0.499984740745262"/>
        <rFont val="Century Gothic"/>
      </rPr>
      <t xml:space="preserve"> carrying a </t>
    </r>
    <r>
      <rPr>
        <sz val="10"/>
        <color rgb="FFFF0000"/>
        <rFont val="Century Gothic"/>
      </rPr>
      <t xml:space="preserve">penguin </t>
    </r>
    <r>
      <rPr>
        <sz val="10"/>
        <color theme="2" tint="-0.499984740745262"/>
        <rFont val="Century Gothic"/>
      </rPr>
      <t>egg away in its beak." (Bagshawe, 1939: 279)</t>
    </r>
  </si>
  <si>
    <r>
      <t xml:space="preserve">"All the time we were at Nansen Island </t>
    </r>
    <r>
      <rPr>
        <sz val="10"/>
        <color rgb="FFFF0000"/>
        <rFont val="Century Gothic"/>
      </rPr>
      <t xml:space="preserve">Dominican Gulls </t>
    </r>
    <r>
      <rPr>
        <sz val="10"/>
        <color theme="2" tint="-0.499984740745262"/>
        <rFont val="Century Gothic"/>
      </rPr>
      <t>were around the whaling harbour in large numbers, two
hundred and more being commonly seen at one time. " (Bagshawe, 1939: 279)</t>
    </r>
  </si>
  <si>
    <r>
      <t>"</t>
    </r>
    <r>
      <rPr>
        <sz val="10"/>
        <color rgb="FFFF0000"/>
        <rFont val="Century Gothic"/>
      </rPr>
      <t>Skuas</t>
    </r>
    <r>
      <rPr>
        <sz val="10"/>
        <color theme="2" tint="-0.499984740745262"/>
        <rFont val="Century Gothic"/>
      </rPr>
      <t xml:space="preserve"> were very common in the harbour all the time we were at Deception Island, where they had unlimited supplies of </t>
    </r>
    <r>
      <rPr>
        <sz val="10"/>
        <color rgb="FFFF0000"/>
        <rFont val="Century Gothic"/>
      </rPr>
      <t>whale</t>
    </r>
    <r>
      <rPr>
        <sz val="10"/>
        <color theme="2" tint="-0.499984740745262"/>
        <rFont val="Century Gothic"/>
      </rPr>
      <t xml:space="preserve"> flesh on which to feed." (Bagshawe, 1939: 280)</t>
    </r>
  </si>
  <si>
    <r>
      <t xml:space="preserve">"During the </t>
    </r>
    <r>
      <rPr>
        <sz val="10"/>
        <color rgb="FFFF0000"/>
        <rFont val="Century Gothic"/>
      </rPr>
      <t>penguins</t>
    </r>
    <r>
      <rPr>
        <sz val="10"/>
        <color theme="2" tint="-0.499984740745262"/>
        <rFont val="Century Gothic"/>
      </rPr>
      <t xml:space="preserve">' nesting season they were continually hovering round the rookeries on the look out for an uncared-for egg or a young </t>
    </r>
    <r>
      <rPr>
        <sz val="10"/>
        <color rgb="FFFF0000"/>
        <rFont val="Century Gothic"/>
      </rPr>
      <t>bird</t>
    </r>
    <r>
      <rPr>
        <sz val="10"/>
        <color theme="2" tint="-0.499984740745262"/>
        <rFont val="Century Gothic"/>
      </rPr>
      <t xml:space="preserve"> to carry away or feast off on the spot. They would peck out the eyes of the young penguins. When we were cutting up </t>
    </r>
    <r>
      <rPr>
        <sz val="10"/>
        <color rgb="FFFF0000"/>
        <rFont val="Century Gothic"/>
      </rPr>
      <t>seals</t>
    </r>
    <r>
      <rPr>
        <sz val="10"/>
        <color theme="2" tint="-0.499984740745262"/>
        <rFont val="Century Gothic"/>
      </rPr>
      <t xml:space="preserve"> they would hover around and directly we had gone a little way off would peck at the meat, and if the head was there, the eyes of the seal" (Bagshawe, 1939: 280)</t>
    </r>
  </si>
  <si>
    <r>
      <t xml:space="preserve">"On 31 January we found a nest consisting of small pieces of stone, with two small slate-coloured young in it near the top of Mount Lunch-Ho ! While we were inspecting the </t>
    </r>
    <r>
      <rPr>
        <sz val="10"/>
        <color rgb="FFFF0000"/>
        <rFont val="Century Gothic"/>
      </rPr>
      <t>young</t>
    </r>
    <r>
      <rPr>
        <sz val="10"/>
        <color theme="2" tint="-0.499984740745262"/>
        <rFont val="Century Gothic"/>
      </rPr>
      <t xml:space="preserve">, the mother </t>
    </r>
    <r>
      <rPr>
        <sz val="10"/>
        <color rgb="FFFF0000"/>
        <rFont val="Century Gothic"/>
      </rPr>
      <t>bird</t>
    </r>
    <r>
      <rPr>
        <sz val="10"/>
        <color theme="2" tint="-0.499984740745262"/>
        <rFont val="Century Gothic"/>
      </rPr>
      <t xml:space="preserve"> kept swooping down over our heads." (Bagshawe, 1939: 280)</t>
    </r>
  </si>
  <si>
    <r>
      <t xml:space="preserve">"There was always animosity between the </t>
    </r>
    <r>
      <rPr>
        <sz val="10"/>
        <color rgb="FFFF0000"/>
        <rFont val="Century Gothic"/>
      </rPr>
      <t>Brown Skuas and Dominican Gulls,</t>
    </r>
    <r>
      <rPr>
        <sz val="10"/>
        <color theme="2" tint="-0.499984740745262"/>
        <rFont val="Century Gothic"/>
      </rPr>
      <t xml:space="preserve"> and a good deal of fighting went on between the Skuas themselves, though mates seemed to tolerate the sharing of food. When out whaling we noticed that whenever a </t>
    </r>
    <r>
      <rPr>
        <sz val="10"/>
        <color rgb="FFFF0000"/>
        <rFont val="Century Gothic"/>
      </rPr>
      <t>whale</t>
    </r>
    <r>
      <rPr>
        <sz val="10"/>
        <color theme="2" tint="-0.499984740745262"/>
        <rFont val="Century Gothic"/>
      </rPr>
      <t xml:space="preserve"> was killed any number up to half-a-dozen would appear around the dead body." (Bagshawe, 1939: 280)</t>
    </r>
  </si>
  <si>
    <r>
      <t xml:space="preserve">"We found one clutch of two and a few odd ones, as well as one nest with a bird just hatched and the second egg unhatched. The nests were simply collections of rock fragments in a hollow; sometimes the eggs were laid on the bare ground. It was interesting that there should be so many empty nests. I do not think the crew had taken the eggs as they were too far from the ships. We saw several </t>
    </r>
    <r>
      <rPr>
        <sz val="10"/>
        <color rgb="FFFF0000"/>
        <rFont val="Century Gothic"/>
      </rPr>
      <t xml:space="preserve">Terns </t>
    </r>
    <r>
      <rPr>
        <sz val="10"/>
        <color theme="2" tint="-0.499984740745262"/>
        <rFont val="Century Gothic"/>
      </rPr>
      <t xml:space="preserve">mobbing </t>
    </r>
    <r>
      <rPr>
        <sz val="10"/>
        <color rgb="FFFF0000"/>
        <rFont val="Century Gothic"/>
      </rPr>
      <t>Dominican Gulls</t>
    </r>
    <r>
      <rPr>
        <sz val="10"/>
        <color theme="2" tint="-0.499984740745262"/>
        <rFont val="Century Gothic"/>
      </rPr>
      <t>, so the latter may have been responsible." (Bagshawe, 1939: 280)</t>
    </r>
  </si>
  <si>
    <r>
      <t xml:space="preserve">"When we were at Deception Island on 20 December, Mr J. E. Hamilton found a nest with three eggs. The </t>
    </r>
    <r>
      <rPr>
        <sz val="10"/>
        <color rgb="FFFF0000"/>
        <rFont val="Century Gothic"/>
      </rPr>
      <t>bird</t>
    </r>
    <r>
      <rPr>
        <sz val="10"/>
        <color theme="2" tint="-0.499984740745262"/>
        <rFont val="Century Gothic"/>
      </rPr>
      <t xml:space="preserve"> is quite common on the island and is very tame." (Bagshawe, 1939: 282)</t>
    </r>
  </si>
  <si>
    <r>
      <t xml:space="preserve">"Our rubbish heap was popular and they caused us a good deal of annoyance, when food was scarce, by alighting on the hut roof and pecking at the canvas to extract globules of oil from it. The canvas had been dressed with seal-oil. They became so annoying in this habit that we killed a few, but their places were immediately taken by others. The </t>
    </r>
    <r>
      <rPr>
        <sz val="10"/>
        <color rgb="FFFF0000"/>
        <rFont val="Century Gothic"/>
      </rPr>
      <t>little cannibals</t>
    </r>
    <r>
      <rPr>
        <sz val="10"/>
        <color theme="2" tint="-0.499984740745262"/>
        <rFont val="Century Gothic"/>
      </rPr>
      <t xml:space="preserve"> took advantage of the situation to feast off their </t>
    </r>
    <r>
      <rPr>
        <sz val="10"/>
        <color rgb="FFFF0000"/>
        <rFont val="Century Gothic"/>
      </rPr>
      <t>dead comrades.</t>
    </r>
    <r>
      <rPr>
        <sz val="10"/>
        <color theme="2" tint="-0.499984740745262"/>
        <rFont val="Century Gothic"/>
      </rPr>
      <t>" (Bagshawe, 1939: 282)</t>
    </r>
  </si>
  <si>
    <r>
      <t xml:space="preserve">"On the new ice were the remains of a </t>
    </r>
    <r>
      <rPr>
        <sz val="10"/>
        <color rgb="FFFF0000"/>
        <rFont val="Century Gothic"/>
      </rPr>
      <t>Sheathbill and the bird</t>
    </r>
    <r>
      <rPr>
        <sz val="10"/>
        <color theme="2" tint="-0.499984740745262"/>
        <rFont val="Century Gothic"/>
      </rPr>
      <t xml:space="preserve"> we were watching was endeavouring to get a meal while a </t>
    </r>
    <r>
      <rPr>
        <sz val="10"/>
        <color rgb="FFFF0000"/>
        <rFont val="Century Gothic"/>
      </rPr>
      <t xml:space="preserve">Dominican Gull </t>
    </r>
    <r>
      <rPr>
        <sz val="10"/>
        <color theme="2" tint="-0.499984740745262"/>
        <rFont val="Century Gothic"/>
      </rPr>
      <t xml:space="preserve">was doing its best to prevent it. The Sheathbill kept circling round and each time it landed the gull ran after it. Eventually the Sheathbill artfully decoyed the </t>
    </r>
    <r>
      <rPr>
        <sz val="10"/>
        <color rgb="FFFF0000"/>
        <rFont val="Century Gothic"/>
      </rPr>
      <t xml:space="preserve">gull </t>
    </r>
    <r>
      <rPr>
        <sz val="10"/>
        <color theme="2" tint="-0.499984740745262"/>
        <rFont val="Century Gothic"/>
      </rPr>
      <t>a little way from the dead bird and then speeding back took a scrap. It settled on the water near by to eat it. After a while it jumped from the water on to the ice, secured another morsel, and alighted on the water again to eat it." (Bagshawe, 1939: 282)</t>
    </r>
  </si>
  <si>
    <r>
      <t xml:space="preserve">"(19. 8. 21.) We counted a dozen </t>
    </r>
    <r>
      <rPr>
        <sz val="10"/>
        <color rgb="FFFF0000"/>
        <rFont val="Century Gothic"/>
      </rPr>
      <t>birds</t>
    </r>
    <r>
      <rPr>
        <sz val="10"/>
        <color theme="2" tint="-0.499984740745262"/>
        <rFont val="Century Gothic"/>
      </rPr>
      <t xml:space="preserve"> at Coal Point, walking among the penguins. We noticed a curious fact which explained why they were continually walking round the rookeries, in between the </t>
    </r>
    <r>
      <rPr>
        <sz val="10"/>
        <color rgb="FFFF0000"/>
        <rFont val="Century Gothic"/>
      </rPr>
      <t>penguins</t>
    </r>
    <r>
      <rPr>
        <sz val="10"/>
        <color theme="2" tint="-0.499984740745262"/>
        <rFont val="Century Gothic"/>
      </rPr>
      <t xml:space="preserve">. A penguin and a </t>
    </r>
    <r>
      <rPr>
        <sz val="10"/>
        <color rgb="FFFF0000"/>
        <rFont val="Century Gothic"/>
      </rPr>
      <t xml:space="preserve">Sheathbill </t>
    </r>
    <r>
      <rPr>
        <sz val="10"/>
        <color theme="2" tint="-0.499984740745262"/>
        <rFont val="Century Gothic"/>
      </rPr>
      <t>were close to one another. The penguin excreted and immediately the Sheathbill turned and took up a beak-full." (Bagshawe, 1939: 283)</t>
    </r>
  </si>
  <si>
    <r>
      <t xml:space="preserve">"(1. 12. 21.) Three </t>
    </r>
    <r>
      <rPr>
        <sz val="10"/>
        <color rgb="FFFF0000"/>
        <rFont val="Century Gothic"/>
      </rPr>
      <t>birds</t>
    </r>
    <r>
      <rPr>
        <sz val="10"/>
        <color theme="2" tint="-0.499984740745262"/>
        <rFont val="Century Gothic"/>
      </rPr>
      <t xml:space="preserve"> on the Island, all eating </t>
    </r>
    <r>
      <rPr>
        <sz val="10"/>
        <color rgb="FFFF0000"/>
        <rFont val="Century Gothic"/>
      </rPr>
      <t>penguin</t>
    </r>
    <r>
      <rPr>
        <sz val="10"/>
        <color theme="2" tint="-0.499984740745262"/>
        <rFont val="Century Gothic"/>
      </rPr>
      <t xml:space="preserve"> guano." (Bagshawe, 1939: 283)</t>
    </r>
  </si>
  <si>
    <r>
      <t xml:space="preserve">"We saw </t>
    </r>
    <r>
      <rPr>
        <sz val="10"/>
        <color rgb="FFFF0000"/>
        <rFont val="Century Gothic"/>
      </rPr>
      <t>birds</t>
    </r>
    <r>
      <rPr>
        <sz val="10"/>
        <color theme="2" tint="-0.499984740745262"/>
        <rFont val="Century Gothic"/>
      </rPr>
      <t xml:space="preserve"> practically every day, but not more than from one to six at a time." (Bagshawe, 1939: 283)</t>
    </r>
  </si>
  <si>
    <r>
      <t xml:space="preserve">"On 28 October five </t>
    </r>
    <r>
      <rPr>
        <sz val="10"/>
        <color rgb="FFFF0000"/>
        <rFont val="Century Gothic"/>
      </rPr>
      <t>birds</t>
    </r>
    <r>
      <rPr>
        <sz val="10"/>
        <color theme="2" tint="-0.499984740745262"/>
        <rFont val="Century Gothic"/>
      </rPr>
      <t xml:space="preserve"> were seen, none on the 29th and only one each day on 30 October, I, 6, 8, 17, 23, 24 and 29 November. There were three on I December, </t>
    </r>
    <r>
      <rPr>
        <sz val="10"/>
        <color rgb="FFFF0000"/>
        <rFont val="Century Gothic"/>
      </rPr>
      <t xml:space="preserve">one </t>
    </r>
    <r>
      <rPr>
        <sz val="10"/>
        <color theme="2" tint="-0.499984740745262"/>
        <rFont val="Century Gothic"/>
      </rPr>
      <t xml:space="preserve">on the 2nd and one on the 4th. This was the last date on which we saw a </t>
    </r>
    <r>
      <rPr>
        <sz val="10"/>
        <color rgb="FFFF0000"/>
        <rFont val="Century Gothic"/>
      </rPr>
      <t>Sheathbill</t>
    </r>
    <r>
      <rPr>
        <sz val="10"/>
        <color theme="2" tint="-0.499984740745262"/>
        <rFont val="Century Gothic"/>
      </rPr>
      <t>." (Bagshawe, 1939: 283)</t>
    </r>
  </si>
  <si>
    <r>
      <t xml:space="preserve">"...to talk to other men and to eat good and varied meals, but we missed our </t>
    </r>
    <r>
      <rPr>
        <sz val="10"/>
        <color rgb="FFFF0000"/>
        <rFont val="Century Gothic"/>
      </rPr>
      <t xml:space="preserve">old friends the penguins </t>
    </r>
    <r>
      <rPr>
        <sz val="10"/>
        <color theme="2" tint="-0.499984740745262"/>
        <rFont val="Century Gothic"/>
      </rPr>
      <t>very badly and there were no rookeries near us that we could visit." (Bagshawe, 1939: 171)</t>
    </r>
  </si>
  <si>
    <r>
      <t xml:space="preserve">"Whaling was exceedingly slack at that time. All the factories had finished their catches, but the </t>
    </r>
    <r>
      <rPr>
        <sz val="10"/>
        <color rgb="FFFF0000"/>
        <rFont val="Century Gothic"/>
      </rPr>
      <t xml:space="preserve">whales </t>
    </r>
    <r>
      <rPr>
        <sz val="10"/>
        <color theme="2" tint="-0.499984740745262"/>
        <rFont val="Century Gothic"/>
      </rPr>
      <t>were apparently keeping to the open sea off the Palmer Archipelago and had not generally entered the De Gerlache Strait (…) although whales were heard, they caught none owing to fog and rough sea." (Bagshawe, 1939: 174)</t>
    </r>
  </si>
  <si>
    <r>
      <t xml:space="preserve">"There was a small </t>
    </r>
    <r>
      <rPr>
        <sz val="10"/>
        <color rgb="FFFF0000"/>
        <rFont val="Century Gothic"/>
      </rPr>
      <t>Ringed Penguin</t>
    </r>
    <r>
      <rPr>
        <sz val="10"/>
        <color theme="2" tint="-0.499984740745262"/>
        <rFont val="Century Gothic"/>
      </rPr>
      <t xml:space="preserve"> rookery and also a colony of </t>
    </r>
    <r>
      <rPr>
        <sz val="10"/>
        <color rgb="FFFF0000"/>
        <rFont val="Century Gothic"/>
      </rPr>
      <t>shags</t>
    </r>
    <r>
      <rPr>
        <sz val="10"/>
        <color theme="2" tint="-0.499984740745262"/>
        <rFont val="Century Gothic"/>
      </rPr>
      <t>, the young of the latter being well advanced, though still in their down." (Bagshawe, 1939: 175)</t>
    </r>
  </si>
  <si>
    <r>
      <t xml:space="preserve">"Whale-catching was still very slow. I noted on 4 February that that and the previous days' total for our ship was only one </t>
    </r>
    <r>
      <rPr>
        <sz val="10"/>
        <color rgb="FFFF0000"/>
        <rFont val="Century Gothic"/>
      </rPr>
      <t>Fin Whale</t>
    </r>
    <r>
      <rPr>
        <sz val="10"/>
        <color theme="2" tint="-0.499984740745262"/>
        <rFont val="Century Gothic"/>
      </rPr>
      <t xml:space="preserve"> (…) By the 5th we had caught four </t>
    </r>
    <r>
      <rPr>
        <sz val="10"/>
        <color rgb="FFFF0000"/>
        <rFont val="Century Gothic"/>
      </rPr>
      <t>whales</t>
    </r>
    <r>
      <rPr>
        <sz val="10"/>
        <color theme="2" tint="-0.499984740745262"/>
        <rFont val="Century Gothic"/>
      </rPr>
      <t>, but we could not work on them until the following day for the boilers were idle an unusual condition." (Bagshawe, 1939: 175)</t>
    </r>
  </si>
  <si>
    <r>
      <t xml:space="preserve">"Three out of the five young </t>
    </r>
    <r>
      <rPr>
        <sz val="10"/>
        <color rgb="FFFF0000"/>
        <rFont val="Century Gothic"/>
      </rPr>
      <t>pigs</t>
    </r>
    <r>
      <rPr>
        <sz val="10"/>
        <color theme="2" tint="-0.499984740745262"/>
        <rFont val="Century Gothic"/>
      </rPr>
      <t xml:space="preserve"> we kept on board met their fate that day; probably because of the need to take it out of something or other. As a result of the slaughter we had meals of</t>
    </r>
    <r>
      <rPr>
        <sz val="10"/>
        <color rgb="FFFF0000"/>
        <rFont val="Century Gothic"/>
      </rPr>
      <t xml:space="preserve"> pork</t>
    </r>
    <r>
      <rPr>
        <sz val="10"/>
        <color theme="2" tint="-0.499984740745262"/>
        <rFont val="Century Gothic"/>
      </rPr>
      <t xml:space="preserve"> in various guises a change from the salt meat which I disliked and to which I could never get accustomed." (Bagshawe, 1939: 175-6)</t>
    </r>
  </si>
  <si>
    <r>
      <t xml:space="preserve">"On the 8th, Mr Bennett and I borrowed the large pram and went for a row to collect specimens. He shot about a dozen </t>
    </r>
    <r>
      <rPr>
        <sz val="10"/>
        <color rgb="FFFF0000"/>
        <rFont val="Century Gothic"/>
      </rPr>
      <t>Wilson's Petrels</t>
    </r>
    <r>
      <rPr>
        <sz val="10"/>
        <color theme="2" tint="-0.499984740745262"/>
        <rFont val="Century Gothic"/>
      </rPr>
      <t>, a</t>
    </r>
    <r>
      <rPr>
        <sz val="10"/>
        <color rgb="FFFF0000"/>
        <rFont val="Century Gothic"/>
      </rPr>
      <t xml:space="preserve"> Brown Skua</t>
    </r>
    <r>
      <rPr>
        <sz val="10"/>
        <color theme="2" tint="-0.499984740745262"/>
        <rFont val="Century Gothic"/>
      </rPr>
      <t xml:space="preserve"> and a </t>
    </r>
    <r>
      <rPr>
        <sz val="10"/>
        <color rgb="FFFF0000"/>
        <rFont val="Century Gothic"/>
      </rPr>
      <t>Gentoo Penguin</t>
    </r>
    <r>
      <rPr>
        <sz val="10"/>
        <color theme="2" tint="-0.499984740745262"/>
        <rFont val="Century Gothic"/>
      </rPr>
      <t xml:space="preserve">, all of which he intended to skin, for he was a keen taxidermist. We also used his drag-net some half-a-dozen times and collected a bucketful of miscellaneous specimens which included </t>
    </r>
    <r>
      <rPr>
        <sz val="10"/>
        <color rgb="FFFF0000"/>
        <rFont val="Century Gothic"/>
      </rPr>
      <t>seaweeds, small fish, sea-urchins, starfish, shells, worms and many Euphausids</t>
    </r>
    <r>
      <rPr>
        <sz val="10"/>
        <color theme="2" tint="-0.499984740745262"/>
        <rFont val="Century Gothic"/>
      </rPr>
      <t>. It took us the rest of the evening to sort it all out." (Bagshawe, 1939: 176)</t>
    </r>
  </si>
  <si>
    <r>
      <t xml:space="preserve">"No </t>
    </r>
    <r>
      <rPr>
        <sz val="10"/>
        <color rgb="FFFF0000"/>
        <rFont val="Century Gothic"/>
      </rPr>
      <t xml:space="preserve">whales </t>
    </r>
    <r>
      <rPr>
        <sz val="10"/>
        <color theme="2" tint="-0.499984740745262"/>
        <rFont val="Century Gothic"/>
      </rPr>
      <t xml:space="preserve">were brought in to the factory on the 14th, so there was practically no work done on board. Conditions were not much-better the following day although in the evening one of the catchers brought in a small </t>
    </r>
    <r>
      <rPr>
        <sz val="10"/>
        <color rgb="FFFF0000"/>
        <rFont val="Century Gothic"/>
      </rPr>
      <t>Blue Whale</t>
    </r>
    <r>
      <rPr>
        <sz val="10"/>
        <color theme="2" tint="-0.499984740745262"/>
        <rFont val="Century Gothic"/>
      </rPr>
      <t>. We had 16,300 barrels of oil, but there were still about 8000 more to be secured in order to complete the cargo." (Bagshawe, 1939: 177)</t>
    </r>
  </si>
  <si>
    <r>
      <t xml:space="preserve">"We saw a </t>
    </r>
    <r>
      <rPr>
        <sz val="10"/>
        <color rgb="FFFF0000"/>
        <rFont val="Century Gothic"/>
      </rPr>
      <t xml:space="preserve">Leopard Seal </t>
    </r>
    <r>
      <rPr>
        <sz val="10"/>
        <color theme="2" tint="-0.499984740745262"/>
        <rFont val="Century Gothic"/>
      </rPr>
      <t xml:space="preserve">near the shore devouring a choice morsel of whale guts. We had never admired these </t>
    </r>
    <r>
      <rPr>
        <sz val="10"/>
        <color rgb="FFFF0000"/>
        <rFont val="Century Gothic"/>
      </rPr>
      <t>animals</t>
    </r>
    <r>
      <rPr>
        <sz val="10"/>
        <color theme="2" tint="-0.499984740745262"/>
        <rFont val="Century Gothic"/>
      </rPr>
      <t>, but we thought even less of them after seeing to what low depths their tastes would sink. One would have thought that a nice, plump, fresh, little penguin would have made a much more palatable meal." (Bagshawe, 1939: 177)</t>
    </r>
  </si>
  <si>
    <r>
      <t xml:space="preserve">"The previous year, which was a good season, they killed </t>
    </r>
    <r>
      <rPr>
        <sz val="10"/>
        <color rgb="FFFF0000"/>
        <rFont val="Century Gothic"/>
      </rPr>
      <t>two hundred</t>
    </r>
    <r>
      <rPr>
        <sz val="10"/>
        <color theme="2" tint="-0.499984740745262"/>
        <rFont val="Century Gothic"/>
      </rPr>
      <t xml:space="preserve">. They had found their </t>
    </r>
    <r>
      <rPr>
        <sz val="10"/>
        <color rgb="FFFF0000"/>
        <rFont val="Century Gothic"/>
      </rPr>
      <t>whales</t>
    </r>
    <r>
      <rPr>
        <sz val="10"/>
        <color theme="2" tint="-0.499984740745262"/>
        <rFont val="Century Gothic"/>
      </rPr>
      <t xml:space="preserve"> mostly round Two Hummocks Island, though sometimes they went as far north as Smith and Low Islands." (Bagshawe, 1939: 179)</t>
    </r>
  </si>
  <si>
    <r>
      <t xml:space="preserve">"On one of the islands we saw four </t>
    </r>
    <r>
      <rPr>
        <sz val="10"/>
        <color rgb="FFFF0000"/>
        <rFont val="Century Gothic"/>
      </rPr>
      <t>Weddell Seals</t>
    </r>
    <r>
      <rPr>
        <sz val="10"/>
        <color theme="2" tint="-0.499984740745262"/>
        <rFont val="Century Gothic"/>
      </rPr>
      <t xml:space="preserve">, and also a </t>
    </r>
    <r>
      <rPr>
        <sz val="10"/>
        <color rgb="FFFF0000"/>
        <rFont val="Century Gothic"/>
      </rPr>
      <t xml:space="preserve">Crabeater </t>
    </r>
    <r>
      <rPr>
        <sz val="10"/>
        <color theme="2" tint="-0.499984740745262"/>
        <rFont val="Century Gothic"/>
      </rPr>
      <t xml:space="preserve">on a floe near the ship." (Bagshawe, 1939: 182) </t>
    </r>
  </si>
  <si>
    <r>
      <t xml:space="preserve">"After coffee, we watched the chase of a fairly large </t>
    </r>
    <r>
      <rPr>
        <sz val="10"/>
        <color rgb="FFFF0000"/>
        <rFont val="Century Gothic"/>
      </rPr>
      <t>Blue Whale</t>
    </r>
    <r>
      <rPr>
        <sz val="10"/>
        <color theme="2" tint="-0.499984740745262"/>
        <rFont val="Century Gothic"/>
      </rPr>
      <t xml:space="preserve"> which lasted until the whale started to 'run' north, when we gave it up. The Ross, one of the Ronald's catchers from Deception Island, had flagged a </t>
    </r>
    <r>
      <rPr>
        <sz val="10"/>
        <color rgb="FFFF0000"/>
        <rFont val="Century Gothic"/>
      </rPr>
      <t xml:space="preserve">Fin Whale </t>
    </r>
    <r>
      <rPr>
        <sz val="10"/>
        <color theme="2" tint="-0.499984740745262"/>
        <rFont val="Century Gothic"/>
      </rPr>
      <t xml:space="preserve">which she had just caught. The weather cleared up in the afternoon. At one time we saw about fifty </t>
    </r>
    <r>
      <rPr>
        <sz val="10"/>
        <color rgb="FFFF0000"/>
        <rFont val="Century Gothic"/>
      </rPr>
      <t>Humpback Whales</t>
    </r>
    <r>
      <rPr>
        <sz val="10"/>
        <color theme="2" tint="-0.499984740745262"/>
        <rFont val="Century Gothic"/>
      </rPr>
      <t xml:space="preserve"> which, unlike the previous year, the whalers were not allowed to kill. It was thought that they might become exterminated unless given a respite from hunting. Perhaps some instinct told them that they were safe and had no reason to keep away from the whalers. When the </t>
    </r>
    <r>
      <rPr>
        <sz val="10"/>
        <color rgb="FFFF0000"/>
        <rFont val="Century Gothic"/>
      </rPr>
      <t>Humpback Whales</t>
    </r>
    <r>
      <rPr>
        <sz val="10"/>
        <color theme="2" tint="-0.499984740745262"/>
        <rFont val="Century Gothic"/>
      </rPr>
      <t xml:space="preserve"> dive, they can be distinguished by the fact that their tails stick up out of the water, and also the intake of breath is very loud. The </t>
    </r>
    <r>
      <rPr>
        <sz val="10"/>
        <color rgb="FFFF0000"/>
        <rFont val="Century Gothic"/>
      </rPr>
      <t xml:space="preserve">Blue Whale </t>
    </r>
    <r>
      <rPr>
        <sz val="10"/>
        <color theme="2" tint="-0.499984740745262"/>
        <rFont val="Century Gothic"/>
      </rPr>
      <t>sometimes raises its tail out of water, but in this species the tail is much sharper and more pointed than that of the Humpback. Humpback Whales give very good blubber. Some indication of the paucity of whales may be gathered from the fact that the Graham's total bag the previous year was 208 compared with the 120 captured up to 4 March." (Bagshawe, 1939: 184-5)</t>
    </r>
  </si>
  <si>
    <r>
      <t xml:space="preserve">"We were chasing a </t>
    </r>
    <r>
      <rPr>
        <sz val="10"/>
        <color rgb="FFFF0000"/>
        <rFont val="Century Gothic"/>
      </rPr>
      <t>whale</t>
    </r>
    <r>
      <rPr>
        <sz val="10"/>
        <color theme="2" tint="-0.499984740745262"/>
        <rFont val="Century Gothic"/>
      </rPr>
      <t xml:space="preserve"> near that part, but another whaler intervened so we abandoned the chase and left it to the other. He had to give it up eventually, much to our captain's delight." (Bagshawe, 1939: 186)</t>
    </r>
  </si>
  <si>
    <r>
      <t xml:space="preserve">"Next, we returned to the vicinity of Small Island, Christiania Islands, and Two Hummocks Island, catching sight, after lunch, of three </t>
    </r>
    <r>
      <rPr>
        <sz val="10"/>
        <color rgb="FFFF0000"/>
        <rFont val="Century Gothic"/>
      </rPr>
      <t>Blue Whales</t>
    </r>
    <r>
      <rPr>
        <sz val="10"/>
        <color theme="2" tint="-0.499984740745262"/>
        <rFont val="Century Gothic"/>
      </rPr>
      <t xml:space="preserve"> which we followed for a long time. Whenever we were near to the </t>
    </r>
    <r>
      <rPr>
        <sz val="10"/>
        <color rgb="FFFF0000"/>
        <rFont val="Century Gothic"/>
      </rPr>
      <t>little school</t>
    </r>
    <r>
      <rPr>
        <sz val="10"/>
        <color theme="2" tint="-0.499984740745262"/>
        <rFont val="Century Gothic"/>
      </rPr>
      <t>,</t>
    </r>
    <r>
      <rPr>
        <sz val="10"/>
        <color rgb="FFFF0000"/>
        <rFont val="Century Gothic"/>
      </rPr>
      <t xml:space="preserve"> </t>
    </r>
    <r>
      <rPr>
        <sz val="10"/>
        <color theme="2" tint="-0.499984740745262"/>
        <rFont val="Century Gothic"/>
      </rPr>
      <t>they had just finished their series of short blows and disappeared for about six minutes on end. Every time this happened the ship would be put on the course they were making or else we steamed round in a circle until they reappeared, as likely as not making off at a tangent. It took over two hours to get in the first shot, but at last the ship was manoeuvred so that the whales came up to blow just across the bow. The largest, a male about 65 to 70 feet long, was selected, and then off went the gun. The harpoon entered the animal but failed to kill him, and for a time, until the gun was re-loaded with a second harpoon, we were towed along by the whale at the end of a fairly short length of rope. When the second harpoon was ready, the ship was hauled in close to the whale so that he lay off the bow, and the harpoon was discharged with success. After the usual operations of inflating, tying alongside, cutting off the tips ofthe tail, and making two notches in the tail with a flensing knife to indicate that there were two harpoons in the body, we steamed off for Nansen Island." (Bagshawe, 1939: 186)</t>
    </r>
  </si>
  <si>
    <r>
      <t xml:space="preserve">"In the afternoon we saw an </t>
    </r>
    <r>
      <rPr>
        <sz val="10"/>
        <color rgb="FFFF0000"/>
        <rFont val="Century Gothic"/>
      </rPr>
      <t>Elephant Seal</t>
    </r>
    <r>
      <rPr>
        <sz val="10"/>
        <color theme="2" tint="-0.499984740745262"/>
        <rFont val="Century Gothic"/>
      </rPr>
      <t xml:space="preserve"> resting with its head sticking out of water. A whaling superstition is that an Elephant Seal on the starboard side is an omen of ill-fortune, but it is lucky to see one on the port side." (Bagshawe, 1939: 187)</t>
    </r>
  </si>
  <si>
    <r>
      <t xml:space="preserve">"By breakfast-time we were to the east of Two Hummocks Island where we chased a </t>
    </r>
    <r>
      <rPr>
        <sz val="10"/>
        <color rgb="FFFF0000"/>
        <rFont val="Century Gothic"/>
      </rPr>
      <t>Fin Whale</t>
    </r>
    <r>
      <rPr>
        <sz val="10"/>
        <color theme="2" tint="-0.499984740745262"/>
        <rFont val="Century Gothic"/>
      </rPr>
      <t>, a male about 50 feet long, which was shot after half-an-hour's hunting. Two harpoons were required to finish him off, and as the inside was badly damaged we towed him into Cape Murray Harbour, where, after marking him with a flag, he was anchored. Owing to the entrails coming out of a hole in the side we were unable to keep him afloat for any length of time and had to inflate him twice. But we knew if he did sink, in about three days the gases produced by decomposition would be sufficient to refloat the body, and he could then be towed home." (Bagshawe, 1939: 187-8)</t>
    </r>
  </si>
  <si>
    <r>
      <t xml:space="preserve">"We could see no penguin rookeries, although on a rock nearby we saw about twenty </t>
    </r>
    <r>
      <rPr>
        <sz val="10"/>
        <color rgb="FFFF0000"/>
        <rFont val="Century Gothic"/>
      </rPr>
      <t xml:space="preserve">Ringed Penguins </t>
    </r>
    <r>
      <rPr>
        <sz val="10"/>
        <color theme="2" tint="-0.499984740745262"/>
        <rFont val="Century Gothic"/>
      </rPr>
      <t xml:space="preserve">and half-a-dozen </t>
    </r>
    <r>
      <rPr>
        <sz val="10"/>
        <color rgb="FFFF0000"/>
        <rFont val="Century Gothic"/>
      </rPr>
      <t>shags</t>
    </r>
    <r>
      <rPr>
        <sz val="10"/>
        <color theme="2" tint="-0.499984740745262"/>
        <rFont val="Century Gothic"/>
      </rPr>
      <t xml:space="preserve">. About midday, while we were still off Cape Murray, we came upon a school of eight </t>
    </r>
    <r>
      <rPr>
        <sz val="10"/>
        <color rgb="FFFF0000"/>
        <rFont val="Century Gothic"/>
      </rPr>
      <t xml:space="preserve">Fin Whales </t>
    </r>
    <r>
      <rPr>
        <sz val="10"/>
        <color theme="2" tint="-0.499984740745262"/>
        <rFont val="Century Gothic"/>
      </rPr>
      <t xml:space="preserve">swimming in two parties, other </t>
    </r>
    <r>
      <rPr>
        <sz val="10"/>
        <color rgb="FFFF0000"/>
        <rFont val="Century Gothic"/>
      </rPr>
      <t xml:space="preserve">whales </t>
    </r>
    <r>
      <rPr>
        <sz val="10"/>
        <color theme="2" tint="-0.499984740745262"/>
        <rFont val="Century Gothic"/>
      </rPr>
      <t>being visible in the distance. By 2 o'clock we had secured from among them a We him and went in male about 60 feet long. search of another. An hour later we met three more to the north-west of Cape Reclus. They all came up to blow at the same moment and as soon as a shot was fired disappeared like Hghtning, 'running away like hell' but as the shot went high and pierced the body near the top of the back, a second was necessary. We secured our a whale, male, as the captain described it. After making him fast alongside we collected the one we had killed earlier and made for home." (Bagshawe, 1939: 188-9)</t>
    </r>
  </si>
  <si>
    <r>
      <t xml:space="preserve">"When we got up we found that we were steering to the east of Two Hummocks Island and south-east by south of Christiania Islands. At a quarter past eight we were on the tracks of four </t>
    </r>
    <r>
      <rPr>
        <sz val="10"/>
        <color rgb="FFFF0000"/>
        <rFont val="Century Gothic"/>
      </rPr>
      <t xml:space="preserve">Fin Whales </t>
    </r>
    <r>
      <rPr>
        <sz val="10"/>
        <color theme="2" tint="-0.499984740745262"/>
        <rFont val="Century Gothic"/>
      </rPr>
      <t xml:space="preserve">and after a chase of an hour and a half the gun was fired, but the harpoon ricochetted off the whale. As quickly as possible we followed them again, the harpoon being hauled on deck and the gun reloaded (...) There a Fin Whale was killed and flagged." (Bagshawe, 1939: 189) </t>
    </r>
  </si>
  <si>
    <r>
      <t xml:space="preserve">"At 1 p.m. we were following a </t>
    </r>
    <r>
      <rPr>
        <sz val="10"/>
        <color rgb="FFFF0000"/>
        <rFont val="Century Gothic"/>
      </rPr>
      <t>school</t>
    </r>
    <r>
      <rPr>
        <sz val="10"/>
        <color theme="2" tint="-0.499984740745262"/>
        <rFont val="Century Gothic"/>
      </rPr>
      <t xml:space="preserve"> of about eight </t>
    </r>
    <r>
      <rPr>
        <sz val="10"/>
        <color rgb="FFFF0000"/>
        <rFont val="Century Gothic"/>
      </rPr>
      <t xml:space="preserve">Finbacks </t>
    </r>
    <r>
      <rPr>
        <sz val="10"/>
        <color theme="2" tint="-0.499984740745262"/>
        <rFont val="Century Gothic"/>
      </rPr>
      <t xml:space="preserve">when a Humpback suddenly rose out of the water on the port side of the bow. As soon as it realized its danger, it dived quickly under the bow and made off to join two others a little way away. After chasing one of the Finbacks for half-an-hour the gun went off and this time, too, the harpoon ricochetted, not off the </t>
    </r>
    <r>
      <rPr>
        <sz val="10"/>
        <color rgb="FFFF0000"/>
        <rFont val="Century Gothic"/>
      </rPr>
      <t>whale</t>
    </r>
    <r>
      <rPr>
        <sz val="10"/>
        <color theme="2" tint="-0.499984740745262"/>
        <rFont val="Century Gothic"/>
      </rPr>
      <t>, but off the water. In ten minutes the gun had been reloaded, the chase resumed, and another whale had lost its life. I measured with a tape one of the Fin Whales caught that day and found that the length was 66|feet. Both of those caught were males and both were about the same size." (Bagshawe, 1939: 190)</t>
    </r>
  </si>
  <si>
    <r>
      <t>"On the way back to Cape Murray Harbour we came upon a school of eight</t>
    </r>
    <r>
      <rPr>
        <sz val="10"/>
        <color rgb="FFFF0000"/>
        <rFont val="Century Gothic"/>
      </rPr>
      <t xml:space="preserve"> Fin Whales.</t>
    </r>
    <r>
      <rPr>
        <sz val="10"/>
        <color theme="2" tint="-0.499984740745262"/>
        <rFont val="Century Gothic"/>
      </rPr>
      <t xml:space="preserve"> The two </t>
    </r>
    <r>
      <rPr>
        <sz val="10"/>
        <color rgb="FFFF0000"/>
        <rFont val="Century Gothic"/>
      </rPr>
      <t>whales</t>
    </r>
    <r>
      <rPr>
        <sz val="10"/>
        <color theme="2" tint="-0.499984740745262"/>
        <rFont val="Century Gothic"/>
      </rPr>
      <t xml:space="preserve"> which we were towing hindered our progress, so they were hurriedly flagged and left behind, leaving us free to follow the new school at full speed. One harpoon was fired without success, rebounding off the animal's back into the air. We kept up the chase for an hour and a half and only gave it up when the weather became too thick and the whales started 'running' out to the open sea." (Bagshawe, 1939: 190)</t>
    </r>
  </si>
  <si>
    <r>
      <t xml:space="preserve">"We collected the two flagged </t>
    </r>
    <r>
      <rPr>
        <sz val="10"/>
        <color rgb="FFFF0000"/>
        <rFont val="Century Gothic"/>
      </rPr>
      <t>whales</t>
    </r>
    <r>
      <rPr>
        <sz val="10"/>
        <color theme="2" tint="-0.499984740745262"/>
        <rFont val="Century Gothic"/>
      </rPr>
      <t xml:space="preserve"> and made for Cape Murray Harbour to pick up the one we had left there the day before, and afterwards headed for Nansen Island." (Bagshawe, 1939: 190)</t>
    </r>
  </si>
  <si>
    <r>
      <t xml:space="preserve">"At 8 o'clock, while off Cape Kaiser, we saw several </t>
    </r>
    <r>
      <rPr>
        <sz val="10"/>
        <color rgb="FFFF0000"/>
        <rFont val="Century Gothic"/>
      </rPr>
      <t>Bottlenosed Whales</t>
    </r>
    <r>
      <rPr>
        <sz val="10"/>
        <color theme="2" tint="-0.499984740745262"/>
        <rFont val="Century Gothic"/>
      </rPr>
      <t xml:space="preserve"> (Hyperoodon rostratus). The whalers told us that a whale of this kind yields only about seven barrels of oil. At noon, after two unsuccessful pursuits, we were chasing two </t>
    </r>
    <r>
      <rPr>
        <sz val="10"/>
        <color rgb="FFFF0000"/>
        <rFont val="Century Gothic"/>
      </rPr>
      <t>Fin Whales</t>
    </r>
    <r>
      <rPr>
        <sz val="10"/>
        <color theme="2" tint="-0.499984740745262"/>
        <rFont val="Century Gothic"/>
      </rPr>
      <t xml:space="preserve"> between Christiania Islands and Two Hummocks Island. Half an-hour later one was killed, almost instantaneously, and turned over on its back immediately afterwards. During that period the Graham caught forty </t>
    </r>
    <r>
      <rPr>
        <sz val="10"/>
        <color rgb="FFFF0000"/>
        <rFont val="Century Gothic"/>
      </rPr>
      <t>Blue Whales</t>
    </r>
    <r>
      <rPr>
        <sz val="10"/>
        <color theme="2" tint="-0.499984740745262"/>
        <rFont val="Century Gothic"/>
      </rPr>
      <t xml:space="preserve"> to one </t>
    </r>
    <r>
      <rPr>
        <sz val="10"/>
        <color rgb="FFFF0000"/>
        <rFont val="Century Gothic"/>
      </rPr>
      <t>Fin</t>
    </r>
    <r>
      <rPr>
        <sz val="10"/>
        <color theme="2" tint="-0.499984740745262"/>
        <rFont val="Century Gothic"/>
      </rPr>
      <t xml:space="preserve">. From Christmas, </t>
    </r>
    <r>
      <rPr>
        <sz val="10"/>
        <color rgb="FFFF0000"/>
        <rFont val="Century Gothic"/>
      </rPr>
      <t>Fin Whales</t>
    </r>
    <r>
      <rPr>
        <sz val="10"/>
        <color theme="2" tint="-0.499984740745262"/>
        <rFont val="Century Gothic"/>
      </rPr>
      <t xml:space="preserve"> take the place of Blue. After 25 January they ceased whaling at night. Captain Skidsmo also gave us a useful description of the difference between the whales when swimming : Blue Whale. Blue on back. Fin smaller than the Fin Whale. Fin Whale. Dark grey or nearly black on back, white under belly. </t>
    </r>
    <r>
      <rPr>
        <sz val="10"/>
        <color rgb="FFFF0000"/>
        <rFont val="Century Gothic"/>
      </rPr>
      <t>Humpback Whale</t>
    </r>
    <r>
      <rPr>
        <sz val="10"/>
        <color theme="2" tint="-0.499984740745262"/>
        <rFont val="Century Gothic"/>
      </rPr>
      <t>. Black on back. Shorter than either Blue or Fin Whales." (Bagshawe, 1939: 191)</t>
    </r>
  </si>
  <si>
    <r>
      <t xml:space="preserve">"Another </t>
    </r>
    <r>
      <rPr>
        <sz val="10"/>
        <color rgb="FFFF0000"/>
        <rFont val="Century Gothic"/>
      </rPr>
      <t>Fin Whale</t>
    </r>
    <r>
      <rPr>
        <sz val="10"/>
        <color theme="2" tint="-0.499984740745262"/>
        <rFont val="Century Gothic"/>
      </rPr>
      <t xml:space="preserve"> was secured at breakfast-time on the 9th between Two Hummocks Island and Liege Island a male, which I measured and found was 75 feet long. On our way to deposit the whale at Cape Murray Harbour we passed close to the south-west shore of Two Hummocks Island where there was a large rookery of </t>
    </r>
    <r>
      <rPr>
        <sz val="10"/>
        <color rgb="FFFF0000"/>
        <rFont val="Century Gothic"/>
      </rPr>
      <t>Ringed Penguins.</t>
    </r>
    <r>
      <rPr>
        <sz val="10"/>
        <color theme="2" tint="-0.499984740745262"/>
        <rFont val="Century Gothic"/>
      </rPr>
      <t xml:space="preserve"> We were so close to two </t>
    </r>
    <r>
      <rPr>
        <sz val="10"/>
        <color rgb="FFFF0000"/>
        <rFont val="Century Gothic"/>
      </rPr>
      <t xml:space="preserve">Humpback Whales </t>
    </r>
    <r>
      <rPr>
        <sz val="10"/>
        <color theme="2" tint="-0.499984740745262"/>
        <rFont val="Century Gothic"/>
      </rPr>
      <t>that we could see numerous barnacles on the tail of one of them as it lifted it out of water. A whale lifts its tail out of water when it is about to take a long dive." (Bagshawe, 1939: 192)</t>
    </r>
  </si>
  <si>
    <r>
      <t xml:space="preserve">"At 2 p.m., after following six </t>
    </r>
    <r>
      <rPr>
        <sz val="10"/>
        <color rgb="FFFF0000"/>
        <rFont val="Century Gothic"/>
      </rPr>
      <t>Fin Whales</t>
    </r>
    <r>
      <rPr>
        <sz val="10"/>
        <color theme="2" tint="-0.499984740745262"/>
        <rFont val="Century Gothic"/>
      </rPr>
      <t xml:space="preserve"> for half-an-hour or so, the captain fired a shot, but unfortunately the line broke near the harpoon. It was wretched luck, for the whale was a large one and the shot perfect. The</t>
    </r>
    <r>
      <rPr>
        <sz val="10"/>
        <color rgb="FFFF0000"/>
        <rFont val="Century Gothic"/>
      </rPr>
      <t xml:space="preserve"> whale </t>
    </r>
    <r>
      <rPr>
        <sz val="10"/>
        <color theme="2" tint="-0.499984740745262"/>
        <rFont val="Century Gothic"/>
      </rPr>
      <t>did not touch bottom even with 360 fathoms of line out. Three hours later we were between Cape Murray and Kaiser Island (or Cape Kaiser as it is described on the chart) pursuing another lot of Fin Whales, with five other catchers around us. After an hour's chase, the gun was fired. The harpoon glanced off the animal's back and the fore-line, caught by the propellor, was cut in two. The whale itself also hit up against the propellor with a thud. With a blow on the back from a harpoon and another from the propellor, the unfortunate creature must have felt extremely ill-used." (Bagshawe, 1939: 192)</t>
    </r>
  </si>
  <si>
    <r>
      <t xml:space="preserve">"On the south, or larger, was a rookery of moderate size, probably of </t>
    </r>
    <r>
      <rPr>
        <sz val="10"/>
        <color rgb="FFFF0000"/>
        <rFont val="Century Gothic"/>
      </rPr>
      <t>Ringed Penguins,</t>
    </r>
    <r>
      <rPr>
        <sz val="10"/>
        <color theme="2" tint="-0.499984740745262"/>
        <rFont val="Century Gothic"/>
      </rPr>
      <t xml:space="preserve"> since we saw two large batches on icebergs close by, as well as several single birds on pieces of ice in Buls Bay. In and around Buls Bay we saw about a dozen </t>
    </r>
    <r>
      <rPr>
        <sz val="10"/>
        <color rgb="FFFF0000"/>
        <rFont val="Century Gothic"/>
      </rPr>
      <t xml:space="preserve">Humpback Whales </t>
    </r>
    <r>
      <rPr>
        <sz val="10"/>
        <color theme="2" tint="-0.499984740745262"/>
        <rFont val="Century Gothic"/>
      </rPr>
      <t>swimming in pairs." (Bagshawe, 1939: 193)</t>
    </r>
  </si>
  <si>
    <r>
      <t xml:space="preserve">"At this time we were following three or four </t>
    </r>
    <r>
      <rPr>
        <sz val="10"/>
        <color rgb="FFFF0000"/>
        <rFont val="Century Gothic"/>
      </rPr>
      <t xml:space="preserve">Finbacks </t>
    </r>
    <r>
      <rPr>
        <sz val="10"/>
        <color theme="2" tint="-0.499984740745262"/>
        <rFont val="Century Gothic"/>
      </rPr>
      <t>and at 9 p.m. were still hunting them although darkness was almost upon us. Off Buls Bay the captain sent the harpoon into one of them without killing it and a second harpoon had to be used. As we secured the whale we heard the noise of two harpoon guns from other catchers a little "way off." (Bagshawe, 1939: 193)</t>
    </r>
  </si>
  <si>
    <r>
      <t xml:space="preserve">"While we were with her, the Graham had caught eight </t>
    </r>
    <r>
      <rPr>
        <sz val="10"/>
        <color rgb="FFFF0000"/>
        <rFont val="Century Gothic"/>
      </rPr>
      <t>Fin Whales and one Blue</t>
    </r>
    <r>
      <rPr>
        <sz val="10"/>
        <color theme="2" tint="-0.499984740745262"/>
        <rFont val="Century Gothic"/>
      </rPr>
      <t>, so we could not complain of a bad week." (Bagshawe, 1939: 194)</t>
    </r>
  </si>
  <si>
    <r>
      <t xml:space="preserve">"The Svend Foyn I could carry about 25,000 barrels of oil as a cargo load, six barrels weighing one ton. They knew that at their rate of progress they would not have the cargo completed until about April. They needed about 5000 barrels more and if they caught enough </t>
    </r>
    <r>
      <rPr>
        <sz val="10"/>
        <color rgb="FFFF0000"/>
        <rFont val="Century Gothic"/>
      </rPr>
      <t>whales</t>
    </r>
    <r>
      <rPr>
        <sz val="10"/>
        <color theme="2" tint="-0.499984740745262"/>
        <rFont val="Century Gothic"/>
      </rPr>
      <t xml:space="preserve"> to have 'full cooks', when they could make 500 barrels of oil a day or 3000 per week, they would get away in a very short time." (Bagshawe, 1939: 195)</t>
    </r>
  </si>
  <si>
    <r>
      <t xml:space="preserve">"The Graham brought in two large </t>
    </r>
    <r>
      <rPr>
        <sz val="10"/>
        <color rgb="FFFF0000"/>
        <rFont val="Century Gothic"/>
      </rPr>
      <t>Fin Whales</t>
    </r>
    <r>
      <rPr>
        <sz val="10"/>
        <color theme="2" tint="-0.499984740745262"/>
        <rFont val="Century Gothic"/>
      </rPr>
      <t xml:space="preserve"> during the evening. A heavy sea had coated her with frozen spray. The completion of 20,000 barrels of oil on the 12th was celebrated by a lunch of roast </t>
    </r>
    <r>
      <rPr>
        <sz val="10"/>
        <color rgb="FFFF0000"/>
        <rFont val="Century Gothic"/>
      </rPr>
      <t xml:space="preserve">pork </t>
    </r>
    <r>
      <rPr>
        <sz val="10"/>
        <color theme="2" tint="-0.499984740745262"/>
        <rFont val="Century Gothic"/>
      </rPr>
      <t>and pudding, helped down with beer and Aquavit." (Bagshawe, 1939: 195)</t>
    </r>
  </si>
  <si>
    <r>
      <t>"</t>
    </r>
    <r>
      <rPr>
        <sz val="10"/>
        <color rgb="FFFF0000"/>
        <rFont val="Century Gothic"/>
      </rPr>
      <t>Fin Whales</t>
    </r>
    <r>
      <rPr>
        <sz val="10"/>
        <color theme="2" tint="-0.499984740745262"/>
        <rFont val="Century Gothic"/>
      </rPr>
      <t xml:space="preserve"> became more abundant and on the night of the 13th the Graham arrived with four." (Bagshawe, 1939: 196)</t>
    </r>
  </si>
  <si>
    <r>
      <t xml:space="preserve">"I was followed by a </t>
    </r>
    <r>
      <rPr>
        <sz val="10"/>
        <color rgb="FFFF0000"/>
        <rFont val="Century Gothic"/>
      </rPr>
      <t>Leopard Seal</t>
    </r>
    <r>
      <rPr>
        <sz val="10"/>
        <color theme="2" tint="-0.499984740745262"/>
        <rFont val="Century Gothic"/>
      </rPr>
      <t xml:space="preserve"> which kept coming up just off the stern to peep at me, evidently thinking that I might be edible. He dived once just under the boat, giving a good view of his litlle body as he passed beneath. I hoped, mostly for my own sake, that he would not bump against the bottom. Then he swam past close to the side of the pram." (Bagshawe, 1939: 196)</t>
    </r>
  </si>
  <si>
    <r>
      <t xml:space="preserve">"Lester suffered a great disappointment. He had found a young </t>
    </r>
    <r>
      <rPr>
        <sz val="10"/>
        <color rgb="FFFF0000"/>
        <rFont val="Century Gothic"/>
      </rPr>
      <t>Cape Pigeon</t>
    </r>
    <r>
      <rPr>
        <sz val="10"/>
        <color theme="2" tint="-0.499984740745262"/>
        <rFont val="Century Gothic"/>
      </rPr>
      <t xml:space="preserve"> evidently sick and had kept him in a bo1 on the poop to try and pull him round. The </t>
    </r>
    <r>
      <rPr>
        <sz val="10"/>
        <color rgb="FFFF0000"/>
        <rFont val="Century Gothic"/>
      </rPr>
      <t xml:space="preserve">bird </t>
    </r>
    <r>
      <rPr>
        <sz val="10"/>
        <color theme="2" tint="-0.499984740745262"/>
        <rFont val="Century Gothic"/>
      </rPr>
      <t xml:space="preserve">would take pieces of blubber from Lester's hand, and the day after was quite perky but resented inspection. We christened him (or her) </t>
    </r>
    <r>
      <rPr>
        <sz val="10"/>
        <color rgb="FFFF0000"/>
        <rFont val="Century Gothic"/>
      </rPr>
      <t>'John Henry'</t>
    </r>
    <r>
      <rPr>
        <sz val="10"/>
        <color theme="2" tint="-0.499984740745262"/>
        <rFont val="Century Gothic"/>
      </rPr>
      <t>. But the following morning after Lester had carefully fixed up a cage for his occupation he was found lying on his backin a very dignified position, dead." (Bagshawe, 1939: 197)</t>
    </r>
  </si>
  <si>
    <r>
      <t xml:space="preserve">"In his letter, Mr Bennett mentioned that he had included among some specimens and sweets two small black </t>
    </r>
    <r>
      <rPr>
        <sz val="10"/>
        <color rgb="FFFF0000"/>
        <rFont val="Century Gothic"/>
      </rPr>
      <t>penguins</t>
    </r>
    <r>
      <rPr>
        <sz val="10"/>
        <color theme="2" tint="-0.499984740745262"/>
        <rFont val="Century Gothic"/>
      </rPr>
      <t xml:space="preserve"> with long necks and small heads, which completely puzzled us until we opened the parcel and found two bottles of beer!" (Bagshawe, 1939: 197)</t>
    </r>
  </si>
  <si>
    <r>
      <t xml:space="preserve">"Of our catchers, only the Selvik had brought in a </t>
    </r>
    <r>
      <rPr>
        <sz val="10"/>
        <color rgb="FFFF0000"/>
        <rFont val="Century Gothic"/>
      </rPr>
      <t>whale</t>
    </r>
    <r>
      <rPr>
        <sz val="10"/>
        <color theme="2" tint="-0.499984740745262"/>
        <rFont val="Century Gothic"/>
      </rPr>
      <t>, and this was caught in Wilhelroina Bay. The others had chased whales but with no success." (Bagshawe, 1939: 198)</t>
    </r>
  </si>
  <si>
    <r>
      <t xml:space="preserve">"Captain Skidsmo told us that he went through Graham's Passage twice on the 2Oth. and on one occasion saw between one and two hundred </t>
    </r>
    <r>
      <rPr>
        <sz val="10"/>
        <color rgb="FFFF0000"/>
        <rFont val="Century Gothic"/>
      </rPr>
      <t>seals</t>
    </r>
    <r>
      <rPr>
        <sz val="10"/>
        <color theme="2" tint="-0.499984740745262"/>
        <rFont val="Century Gothic"/>
      </rPr>
      <t xml:space="preserve"> swimming in a herd like a band of </t>
    </r>
    <r>
      <rPr>
        <sz val="10"/>
        <color rgb="FFFF0000"/>
        <rFont val="Century Gothic"/>
      </rPr>
      <t>penguins</t>
    </r>
    <r>
      <rPr>
        <sz val="10"/>
        <color theme="2" tint="-0.499984740745262"/>
        <rFont val="Century Gothic"/>
      </rPr>
      <t xml:space="preserve"> and jumping about in and out of the water. At first he mistook them for penguins because of their small size, until he saw their noses. The captain said that they were of a grey colour, but the chief engineer maintained that they were black. The captain had never seen seals swimming in herds in these parts before. They may possibly have been </t>
    </r>
    <r>
      <rPr>
        <sz val="10"/>
        <color rgb="FFFF0000"/>
        <rFont val="Century Gothic"/>
      </rPr>
      <t>Fur Seals</t>
    </r>
    <r>
      <rPr>
        <sz val="10"/>
        <color theme="2" tint="-0.499984740745262"/>
        <rFont val="Century Gothic"/>
      </rPr>
      <t xml:space="preserve"> which have a habit of swimming together in herds." (Bagshawe, 1939: 198)</t>
    </r>
  </si>
  <si>
    <r>
      <t xml:space="preserve">"During the evening of the 23rd the Graham brought in a </t>
    </r>
    <r>
      <rPr>
        <sz val="10"/>
        <color rgb="FFFF0000"/>
        <rFont val="Century Gothic"/>
      </rPr>
      <t xml:space="preserve">Blue Whale </t>
    </r>
    <r>
      <rPr>
        <sz val="10"/>
        <color theme="2" tint="-0.499984740745262"/>
        <rFont val="Century Gothic"/>
      </rPr>
      <t>and as there was every promise of a fine day to follow we arranged for the night-watchman to call us at 4 a.m., so that we could go out with her once more." (Bagshawe, 1939: 199)</t>
    </r>
  </si>
  <si>
    <r>
      <t xml:space="preserve">"Later in the morning we were on the tracks of some </t>
    </r>
    <r>
      <rPr>
        <sz val="10"/>
        <color rgb="FFFF0000"/>
        <rFont val="Century Gothic"/>
      </rPr>
      <t>Fin Whales</t>
    </r>
    <r>
      <rPr>
        <sz val="10"/>
        <color theme="2" tint="-0.499984740745262"/>
        <rFont val="Century Gothic"/>
      </rPr>
      <t xml:space="preserve"> and by 9 o'clock had killed one near Cape Kaiser. The harpoon entered the </t>
    </r>
    <r>
      <rPr>
        <sz val="10"/>
        <color rgb="FFFF0000"/>
        <rFont val="Century Gothic"/>
      </rPr>
      <t xml:space="preserve">whale </t>
    </r>
    <r>
      <rPr>
        <sz val="10"/>
        <color theme="2" tint="-0.499984740745262"/>
        <rFont val="Century Gothic"/>
      </rPr>
      <t xml:space="preserve">near the dorsal fin, necessitating the despatch of a second which hit it on the opposite side of the same fin. As the </t>
    </r>
    <r>
      <rPr>
        <sz val="10"/>
        <color rgb="FFFF0000"/>
        <rFont val="Century Gothic"/>
      </rPr>
      <t>beast</t>
    </r>
    <r>
      <rPr>
        <sz val="10"/>
        <color theme="2" tint="-0.499984740745262"/>
        <rFont val="Century Gothic"/>
      </rPr>
      <t xml:space="preserve"> was still alive, we had to haul close in to him and employ the hand-lance to finish him off. He lashed about with his powerful tail while he lay close under the bow, hitting the ship's side with mighty thuds. He measured 60 feet." (Bagshawe, 1939: 200)</t>
    </r>
  </si>
  <si>
    <r>
      <t xml:space="preserve">"While we were hunting for </t>
    </r>
    <r>
      <rPr>
        <sz val="10"/>
        <color rgb="FFFF0000"/>
        <rFont val="Century Gothic"/>
      </rPr>
      <t>whales</t>
    </r>
    <r>
      <rPr>
        <sz val="10"/>
        <color theme="2" tint="-0.499984740745262"/>
        <rFont val="Century Gothic"/>
      </rPr>
      <t xml:space="preserve"> the Selvik passed us, much to our chief engineer's disgust and astonishment, for in normal circumstances his own boat was much faster. An examination of the propellor showed that it had been obstructed by a whale's tongue which it had picked up when the catcher was lying alongside the factory. Once this was cleared, speed increased appreciably." (Bagshawe, 1939: 200)</t>
    </r>
  </si>
  <si>
    <r>
      <t xml:space="preserve">"At half-past three in the afternoon we were after three </t>
    </r>
    <r>
      <rPr>
        <sz val="10"/>
        <color rgb="FFFF0000"/>
        <rFont val="Century Gothic"/>
      </rPr>
      <t>Fin Whales</t>
    </r>
    <r>
      <rPr>
        <sz val="10"/>
        <color theme="2" tint="-0.499984740745262"/>
        <rFont val="Century Gothic"/>
      </rPr>
      <t xml:space="preserve"> between Wilhelmina Bay and Brabant Island. Within three-quarters of an hour the harpoon was lanced, but it was a long shot and missed the mark. The gun was re-loaded and we resumed the chase. At 5 o'clock, off Brabant Island, a little to the east of Mt Parry, we caught up with two </t>
    </r>
    <r>
      <rPr>
        <sz val="10"/>
        <color rgb="FFFF0000"/>
        <rFont val="Century Gothic"/>
      </rPr>
      <t>Fin Whales</t>
    </r>
    <r>
      <rPr>
        <sz val="10"/>
        <color theme="2" tint="-0.499984740745262"/>
        <rFont val="Century Gothic"/>
      </rPr>
      <t>, one of which, a male about 65 feet long, was soon the victim of a successful shot." (Bagshawe, 1939: 200)</t>
    </r>
  </si>
  <si>
    <r>
      <t xml:space="preserve">"We picked up the </t>
    </r>
    <r>
      <rPr>
        <sz val="10"/>
        <color rgb="FFFF0000"/>
        <rFont val="Century Gothic"/>
      </rPr>
      <t>whale</t>
    </r>
    <r>
      <rPr>
        <sz val="10"/>
        <color theme="2" tint="-0.499984740745262"/>
        <rFont val="Century Gothic"/>
      </rPr>
      <t xml:space="preserve"> killed and flagged earlier in the day and proceeded home to Nansen Island which we reached about 9 o'clock." (Bagshawe, 1939: 201)</t>
    </r>
  </si>
  <si>
    <r>
      <t>"</t>
    </r>
    <r>
      <rPr>
        <sz val="10"/>
        <color rgb="FFFF0000"/>
        <rFont val="Century Gothic"/>
      </rPr>
      <t>Bird</t>
    </r>
    <r>
      <rPr>
        <sz val="10"/>
        <color theme="2" tint="-0.499984740745262"/>
        <rFont val="Century Gothic"/>
      </rPr>
      <t xml:space="preserve"> life was not very abundant, except for </t>
    </r>
    <r>
      <rPr>
        <sz val="10"/>
        <color rgb="FFFF0000"/>
        <rFont val="Century Gothic"/>
      </rPr>
      <t>Wilson's Petrels</t>
    </r>
    <r>
      <rPr>
        <sz val="10"/>
        <color theme="2" tint="-0.499984740745262"/>
        <rFont val="Century Gothic"/>
      </rPr>
      <t xml:space="preserve"> and a fair number of </t>
    </r>
    <r>
      <rPr>
        <sz val="10"/>
        <color rgb="FFFF0000"/>
        <rFont val="Century Gothic"/>
      </rPr>
      <t>Antarctic Terns</t>
    </r>
    <r>
      <rPr>
        <sz val="10"/>
        <color theme="2" tint="-0.499984740745262"/>
        <rFont val="Century Gothic"/>
      </rPr>
      <t xml:space="preserve">. We saw two or three </t>
    </r>
    <r>
      <rPr>
        <sz val="10"/>
        <color rgb="FFFF0000"/>
        <rFont val="Century Gothic"/>
      </rPr>
      <t>Snow Petrels</t>
    </r>
    <r>
      <rPr>
        <sz val="10"/>
        <color theme="2" tint="-0.499984740745262"/>
        <rFont val="Century Gothic"/>
      </rPr>
      <t xml:space="preserve"> (Pagodroma nivea) and a few </t>
    </r>
    <r>
      <rPr>
        <sz val="10"/>
        <color rgb="FFFF0000"/>
        <rFont val="Century Gothic"/>
      </rPr>
      <t>Giant Petrels</t>
    </r>
    <r>
      <rPr>
        <sz val="10"/>
        <color theme="2" tint="-0.499984740745262"/>
        <rFont val="Century Gothic"/>
      </rPr>
      <t xml:space="preserve"> (Macronectes giganteus)." (Bagshawe, 1939: 201)</t>
    </r>
  </si>
  <si>
    <r>
      <t xml:space="preserve">"By this time the Graham led the field among the catchers at Nansen Island, with a total bag of 154 </t>
    </r>
    <r>
      <rPr>
        <sz val="10"/>
        <color rgb="FFFF0000"/>
        <rFont val="Century Gothic"/>
      </rPr>
      <t>whales</t>
    </r>
    <r>
      <rPr>
        <sz val="10"/>
        <color theme="2" tint="-0.499984740745262"/>
        <rFont val="Century Gothic"/>
      </rPr>
      <t xml:space="preserve">, 85 </t>
    </r>
    <r>
      <rPr>
        <sz val="10"/>
        <color rgb="FFFF0000"/>
        <rFont val="Century Gothic"/>
      </rPr>
      <t xml:space="preserve">Blue </t>
    </r>
    <r>
      <rPr>
        <sz val="10"/>
        <color theme="2" tint="-0.499984740745262"/>
        <rFont val="Century Gothic"/>
      </rPr>
      <t xml:space="preserve">and 69 </t>
    </r>
    <r>
      <rPr>
        <sz val="10"/>
        <color rgb="FFFF0000"/>
        <rFont val="Century Gothic"/>
      </rPr>
      <t>Fin</t>
    </r>
    <r>
      <rPr>
        <sz val="10"/>
        <color theme="2" tint="-0.499984740745262"/>
        <rFont val="Century Gothic"/>
      </rPr>
      <t>." (Bagshawe, 1939: 201)</t>
    </r>
  </si>
  <si>
    <r>
      <t xml:space="preserve">"Whaling is not such a safe occupation as might be supposed from the descriptions in my diary. One is warned to keep well out of the way whenever the hauling in of a </t>
    </r>
    <r>
      <rPr>
        <sz val="10"/>
        <color rgb="FFFF0000"/>
        <rFont val="Century Gothic"/>
      </rPr>
      <t>whale</t>
    </r>
    <r>
      <rPr>
        <sz val="10"/>
        <color theme="2" tint="-0.499984740745262"/>
        <rFont val="Century Gothic"/>
      </rPr>
      <t xml:space="preserve"> produces great tension on the rope." (Bagshawe, 1939: 201)</t>
    </r>
  </si>
  <si>
    <r>
      <t xml:space="preserve">"Apparently the whales were moving southwards at this time (…) A small </t>
    </r>
    <r>
      <rPr>
        <sz val="10"/>
        <color rgb="FFFF0000"/>
        <rFont val="Century Gothic"/>
      </rPr>
      <t>Fin Whale</t>
    </r>
    <r>
      <rPr>
        <sz val="10"/>
        <color theme="2" tint="-0.499984740745262"/>
        <rFont val="Century Gothic"/>
      </rPr>
      <t xml:space="preserve"> had been killed a few minutes before we arose. We towed him back to Nansen Island. Two hours later we were off Brabant Island chasing Fin Whales. At 11 o'clock one of a school of three was harpooned. He floated on the surface and was soon brought along-side. As he was not quite dead, the hand-lance was used. The victim was a large male about 70 feet long. At 3 p.m. after a chase lasting since lunch-time, we secured a female Fin Whale about the same size as the male and, like that, captured off Cape Kaiser." (Bagshawe, 1939: 202)</t>
    </r>
  </si>
  <si>
    <r>
      <t xml:space="preserve">"Dodger, one of the </t>
    </r>
    <r>
      <rPr>
        <sz val="10"/>
        <color rgb="FFFF0000"/>
        <rFont val="Century Gothic"/>
      </rPr>
      <t>dogs,</t>
    </r>
    <r>
      <rPr>
        <sz val="10"/>
        <color theme="2" tint="-0.499984740745262"/>
        <rFont val="Century Gothic"/>
      </rPr>
      <t xml:space="preserve"> had a narrow escape from drowning. After supper I went to see if the pram was alongside, and heard faint howls from the water. Dodger had once again fallen overboard. He had done so many times before, but seemed incapable of learning a lesson. This time he was being crushed between the water-boat and the ship's side. He looked exhausted as we got him out. The chief officer gave a hand and we hauled him on deck, but he was none the worse for his adventure. We hoped that this time it would make him more careful." (Bagshawe, 1939: 203)</t>
    </r>
  </si>
  <si>
    <r>
      <t xml:space="preserve">"While rowing back we had another adventure with a </t>
    </r>
    <r>
      <rPr>
        <sz val="10"/>
        <color rgb="FFFF0000"/>
        <rFont val="Century Gothic"/>
      </rPr>
      <t>Leopard Seal</t>
    </r>
    <r>
      <rPr>
        <sz val="10"/>
        <color theme="2" tint="-0.499984740745262"/>
        <rFont val="Century Gothic"/>
      </rPr>
      <t xml:space="preserve">. We first saw it when it was lying on a large piece of ice near the Thor I. As were turned home, first saw it when it was on a lying it suddenly appeared close to the pram, and for a little time kept poking its head out of the water round, the boat. While I rowed, Lester took the spare oar and waited for our </t>
    </r>
    <r>
      <rPr>
        <sz val="10"/>
        <color rgb="FFFF0000"/>
        <rFont val="Century Gothic"/>
      </rPr>
      <t>unwelcome follower</t>
    </r>
    <r>
      <rPr>
        <sz val="10"/>
        <color theme="2" tint="-0.499984740745262"/>
        <rFont val="Century Gothic"/>
      </rPr>
      <t>. When it came close enough he succeeded in hitting it on the neck and gave it a surprise, making it dive as quickly as possible, splashing water all over the boat and the plane-table. It must have thought, if it had mistaken us for penguins, that we had unusually powerful flippers. We saw it again later on, but this time it kept at a respectful distance." (Bagshawe, 1939: 203-4)</t>
    </r>
  </si>
  <si>
    <r>
      <t xml:space="preserve">"As our catchers had brought in enough </t>
    </r>
    <r>
      <rPr>
        <sz val="10"/>
        <color rgb="FFFF0000"/>
        <rFont val="Century Gothic"/>
      </rPr>
      <t xml:space="preserve">whales </t>
    </r>
    <r>
      <rPr>
        <sz val="10"/>
        <color theme="2" tint="-0.499984740745262"/>
        <rFont val="Century Gothic"/>
      </rPr>
      <t>to complete the cargo, whaling finished as far as we were concerned and we were due to leave very soon. Of our catchers, the Graham headed the list for the season with 161 whales, the Scott followed with 160, and the Selvik was lowest with 140." (Bagshawe, 1939: 204)</t>
    </r>
  </si>
  <si>
    <r>
      <t xml:space="preserve">"At half-past eight we were in the centre of De Gerlache Strait between Cape Reclus and Cape Murray. There we saw a good many </t>
    </r>
    <r>
      <rPr>
        <sz val="10"/>
        <color rgb="FFFF0000"/>
        <rFont val="Century Gothic"/>
      </rPr>
      <t>Ringed Penguins</t>
    </r>
    <r>
      <rPr>
        <sz val="10"/>
        <color theme="2" tint="-0.499984740745262"/>
        <rFont val="Century Gothic"/>
      </rPr>
      <t xml:space="preserve"> swimming around in small bands. On pieces of ice were a few </t>
    </r>
    <r>
      <rPr>
        <sz val="10"/>
        <color rgb="FFFF0000"/>
        <rFont val="Century Gothic"/>
      </rPr>
      <t>Weddell Seals</t>
    </r>
    <r>
      <rPr>
        <sz val="10"/>
        <color theme="2" tint="-0.499984740745262"/>
        <rFont val="Century Gothic"/>
      </rPr>
      <t xml:space="preserve">, two </t>
    </r>
    <r>
      <rPr>
        <sz val="10"/>
        <color rgb="FFFF0000"/>
        <rFont val="Century Gothic"/>
      </rPr>
      <t>Crabeater Seals,</t>
    </r>
    <r>
      <rPr>
        <sz val="10"/>
        <color theme="2" tint="-0.499984740745262"/>
        <rFont val="Century Gothic"/>
      </rPr>
      <t xml:space="preserve"> and a </t>
    </r>
    <r>
      <rPr>
        <sz val="10"/>
        <color rgb="FFFF0000"/>
        <rFont val="Century Gothic"/>
      </rPr>
      <t>Leopard Seal</t>
    </r>
    <r>
      <rPr>
        <sz val="10"/>
        <color theme="2" tint="-0.499984740745262"/>
        <rFont val="Century Gothic"/>
      </rPr>
      <t>." (Bagshawe, 1939: 205)</t>
    </r>
  </si>
  <si>
    <r>
      <t xml:space="preserve">"When off the north point of Liege Island before lunch we saw a </t>
    </r>
    <r>
      <rPr>
        <sz val="10"/>
        <color rgb="FFFF0000"/>
        <rFont val="Century Gothic"/>
      </rPr>
      <t>Fin Whale</t>
    </r>
    <r>
      <rPr>
        <sz val="10"/>
        <color theme="2" tint="-0.499984740745262"/>
        <rFont val="Century Gothic"/>
      </rPr>
      <t xml:space="preserve">. The gunners itched for one last shot, and the </t>
    </r>
    <r>
      <rPr>
        <sz val="10"/>
        <color rgb="FFFF0000"/>
        <rFont val="Century Gothic"/>
      </rPr>
      <t>poor beast</t>
    </r>
    <r>
      <rPr>
        <sz val="10"/>
        <color theme="2" tint="-0.499984740745262"/>
        <rFont val="Century Gothic"/>
      </rPr>
      <t xml:space="preserve"> must have felt strangely happy at his unaccustomed safety." (Bagshawe, 1939: 205)</t>
    </r>
  </si>
  <si>
    <t>"What mainly kept the old industry alive at this time was undoubtedly the high price of "baleen" (whalebone), wich still fetched as much as eighteen shillings per pound" (Bennett, 1932:13 )</t>
  </si>
  <si>
    <t>"The introduction and general use of paraffin in its many forms hit whaling very hard, for the new mineral oil gave a better light both in the form of candles and as fuel for lamps, and moreover, the supply was constant; while "whalebone" was later almost completely displaced by steel" (Bennett, 1932:14 )</t>
  </si>
  <si>
    <t>"Svend Foyn (…) sealer in the Artic Ocean, and during such work many whales would be seen and the mind excited to their capture, for one good whale would give as much oil as several hundred seals. Resolved to securure whales, therefore, Svend Foyn set out to invent a gun that would kill them, a design wich offered immense difficulties" (Bennett, 1932:14 )</t>
  </si>
  <si>
    <t>"The Rorquals -i.e., the group of whales having plates of "whalebone" (baleen) in their mouths -sink, with the exception of the "Right Whale", into the depths of the ocean when dead, and this group also includes those whales wich posses the greatest speed. Numerically they have  probably always outnumbered Sperm and Right Whales in the oceans, and to obtain them meant solving two distinct problems: first, the killing of them as quickly as possible, and then, when dead, hauling them to the surface of the sea. When it is realised that quite a small whale may weigh fifty tons, while a really large one may reach a total weight of two hundred tons..." (Bennett, 1932:   )</t>
  </si>
  <si>
    <t>"In this own practice, Svend Foyn used, at the start, a very primitive swivel gun, mounted on the bows of a tiny steamer and firing a harpoon with two barbs. (…) He must have had considerable trouble in killing even the smallest whales, and he very soon realised the need for some much more deadly form of weapon. (...)  The harpoon developing into four barbs and an exploding head must necessarily be of great strength to hold a whale and further carry the strain of hauling the body up from deep water." (Bennett, 1932:16)</t>
  </si>
  <si>
    <t>"The experimental stage of capturing whales by shooting was developed almost entirely on the coast of Norway…"" (Bennett, 1932:17)</t>
  </si>
  <si>
    <t>"Now, whale oil of the first grade is, when warm, very like pork fat in taste, and both can be, and is, used foods." (Bennett, 1932:18)</t>
  </si>
  <si>
    <t>"The usual thing happened -over-killing, with the result that the whale population was so diminished that the industry ceased to be profitable in Norther waters" (Bennett, 1932:19)</t>
  </si>
  <si>
    <t>"…South Georgia, and it was discovered that whales were most plentiful in the adjacent waters, whilw those necessities vital to whaling were found to exit there., " (Bennett, 1932:21)</t>
  </si>
  <si>
    <t>"…full swing for well over twenty years at South Georgia without any alarming evidence of exhaustion of whales (except in the case of the 'Hump-backed' Whale, (…) it seems safe to presume that here excesive killing has, so far, been prevented" (Bennett, 193226 )</t>
  </si>
  <si>
    <t>"1906-1913 saw companies floated and fitted out to try almost every known spot then thought likely to contain whales, the word being, in fact, scoured for these animals." (Bennett, 1932:27)</t>
  </si>
  <si>
    <t>"The meat is in great demand, while the delicacies are said to consist of the toughest parts, wich command high prices." (Bennett, 1932:27)</t>
  </si>
  <si>
    <t>"…in that it is perhaps the last stronghold of the now almost extinct 'Bow-head' Whale." (Bennett, 1932:27)</t>
  </si>
  <si>
    <t>"…not for long on whales, for the business soon degenerated into the capture of Sea Elephants as a source of oil." (Bennett, 1932:28)</t>
  </si>
  <si>
    <t>"Many Right Whales -the southern form- were caught in these calm channels connceting the violently windy areas on either side of Cape Horn." (Bennett, 1932:28)</t>
  </si>
  <si>
    <t>"The original persecutors of this whale werw the then naked 'Indians', who possibly accounted for a small half-dozen a year, and to whom this whale was a vital necessity. This annual toll by the 'Indians' does not appear to have interfered with the survival of the whales as a race..." (Bennett, 1932:28)</t>
  </si>
  <si>
    <t>"To sum up, it may be said that the final stage in whaling has now been reached in most of, if not all, the older regions, and unless there is some check on the slaughter the industry is certainly doomed." (Bennett, 1932:29-30 )</t>
  </si>
  <si>
    <t>"The stock herds of whales visiting the icy waters of the great South are now molested in their stronghold -the hitherto unassailable feeding grounds; where, moreover, the young, from all the evidence at our disposal, are weaned, and receive the abundance of food necessary to ensure their rapid growth to adolescence -a supply only to be obtained among or near the ice. " (Bennett, 1932:30)</t>
  </si>
  <si>
    <t>"Great steamers are now fitted out as complete factories, on wich whales are reduced to oil in an incredibly short time. On some the carcase is even taken on board entire, when the circumstances are favourable." (Bennett, 1932:30)</t>
  </si>
  <si>
    <t>"We unfortunately know but little of the biology of the whales." (Bennett, 1932:30)</t>
  </si>
  <si>
    <t>"But when the great bulk of a whale is realised (together with the smallness of its food, most (…), and the utter impossibility of keeping so vast an animal under any sort of observation, the wonder really is that we have any knowledge on the subject at all." (Bennett, 1932:30-31)</t>
  </si>
  <si>
    <t>"It is seldon that a whale is not sighted during some part of a long voyage, and this by people whose eyes have not been specially trained to the work. A whale shows but very little of the body above the surface in calm waters, and then only during the brief moments of breathing; so that, at a short distance, nothing is seen except the 'blow'. The usual period of submergence being some thirty times the breathing period, the inexperienced traveller's chence of seeing a whale at all is evidently a small one. One whale per ten square miles of the sea would mean a congestion quite impossible except for a short time, and in the presence of abundant food. The fact is that while isolated whales are far commoner than is generally supposed, the modern whaling industry can only be successfully carried out in those regions of the ocean where the prey are concentrated by naturals causes." (Bennett, 1932:31-32)</t>
  </si>
  <si>
    <t>"Whales, tto, make annual migrations in search of food, as well as for the all-important purpose of reproduction. Want of detailed knowledge af the laws governing these migrations has led whalers in the past to launch out on 'tries' instead of 'certainties'." (Bennett, 1932:32)</t>
  </si>
  <si>
    <t>"…Can the whales, irrespective of species, stand up to, and hold their own against, the present slaughter?" (Bennett, 1932:51)</t>
  </si>
  <si>
    <t>"Most thinking men who have some knowledge on the subject look upon the whales as doomed to 'go out' as a commercial proposition. This view is unfortunately, strongly supported by past zoological history, wich shows a succesion of almost complete exterminations. Whales, too, are not the prerogative of many nature, an asset of the world generally; the future as well as the present." (Bennett, 1932:33)</t>
  </si>
  <si>
    <t>"Those whaling station both on land and afloat that have survived for any length of time have been luckily situated at a point where the migration tracks of whales pass close by and have furnished sifficient numbers to keep the supply going. The end is usually not a slow decline in numbers, but a sudden fall. (...) A track of whales oof-shore is hunted systematically and regularly. As the whales pass along, toll is taken of them. It is not a compact herd, but a very scattered stream, with many miles between individuals and groups, occupying months to pass a given spot. But the actual density of the whale population is neither known nor studied. A whale is seen, chased, caught: then, quite suddenly, there are no more, or so few that the station fails to pay expenses and therefore shuts down." (Bennett, 1932:33-34)</t>
  </si>
  <si>
    <t>"In the old days, a very few whlaes handsomely rewarded the efforts of a small ship and crew; now a large catch is imperative before even expenses are covered. The tendency is to make the cost of procuring a whale and converting it to oil much higher than formerly, instead of a larger plant being more economical, as might be expected." (Bennett, 1932:35)</t>
  </si>
  <si>
    <t>"There is no reason whatever to fear the extinction of whales as species, much less as a family, because long before these animals become so thin in numbers as to be seriously threatened, commercial whaling will be numbered among those occupations that 'have been'." (Bennett, 1932:35)</t>
  </si>
  <si>
    <t>"All the members of this group are mammals; they are viviparous, and the calves, when born, suckle their mother as do the youn of land mammals. They are, moreover, air-breathing animals, furnished with lungs and air passages. In all these points they differ fundamentally from fishes, but are closely related to the higher mammalian type to wich the horse, the dog and we ourselves belong." (Bennett, 1932:37)</t>
  </si>
  <si>
    <t>"Whales are undoubtedly the survival of a very ancient form of life, their existence being due to the fact that their mode of living renders them independent of land; so independent, indeed, that land is to them a foreign and even a fatal element. Outside their own group they have no near relations among existing animals, nor even among fossils so far discovered. In their prsent form they must have persisted for periods of time longer than the mind can easily conceive." (Bennett, 1932:37-38)</t>
  </si>
  <si>
    <t>"The large whales, Blue and Fin, and others too, have a corious ear-bone - the tympanic bulla. It is one of the densest bones known, and remains intact long after every trace of the remainder of the body has dissapeared. (…) …in outline and curves, some resemblance to a baby's face. (...) ...-a proof of the vast numbers of these whales in the past." (Bennett, 1932:38)</t>
  </si>
  <si>
    <t>"Whales possess an extremely smooth skin, wich is the home of many microscopic creatures." (Bennett, 1932:38)</t>
  </si>
  <si>
    <t>"The large majority of whales now caught belong to the division having whalebone (baleen) in their mouths (Balaenopteridae), as distinct from Right Whales (Balaenidae). (…) The term 'whalebone' is really a misnomer, since it refers to a subtance that is not bone at all, but closely related to hair, horns, nails, &amp;c., all products of the skin, and having nothing whatever to do with the true skeleton. This article, now no longer of commercial value, has an important use in the whale's economy, for it forms a kind of sieve through wich the food is sifted form the water taken into the great cavity of the mouth. The view inside such a whale's mouth is comparable to that of a large door.mate, tilted at an angle from the roof of the mouth outwards, though, of course, different in shape." (Bennett, 1932:39)</t>
  </si>
  <si>
    <t>"The 'blow-hole' is the nose, situated on the top of the head. With a whale this is a necesary position, because they rise to the surface at an angle, the top of the head being the first part of emerge. Directly the surface is reached, the whale exhales the foul air from its lungs, just like any other mammal. The action is so quick that it is difficult to see exactly what happens." (Bennett, 1932:40)</t>
  </si>
  <si>
    <t>"…certain it is that it contains mucus and smells very badly…(…) …will find his face most un pleasantly covered, not to mention a mass of spots on the camera lens. In big whales, the act of exhaling is accompanied by a mighty roar, such is the force with wich the air is emitted. The inhalation, however, is silent, and the entire act is probably completed within two seconds under normal conditions." (Bennett, 1932:40)</t>
  </si>
  <si>
    <t>"At the base of the blubber (the fatty layer beneath the skin) the outer aperture narrws, but the tube is continued inwards close to the skull, becoming sunk in a groove in the bone near the tympanic bulla. (…) That whales can hear both above and below water is well known to whalers; a noise on a ship, the clang of a bell, or the rattle of machinery is sufficient to start your whale in a moment making tracks for a more healthy climate. On the surface, and while 'blowing', noises will easly scare them. I have, in fact, seen whales deliberately keep the nostrils open for a measurable time beyond the normal when someone has shouted." (Bennett, 1932:40-41)</t>
  </si>
  <si>
    <t>"…since their sense of smell is almost nil. At any rate, these whales became aware of danger, and quickly left for safer waters." (Bennett, 1932:41)</t>
  </si>
  <si>
    <t>"The sight of whales seems to be poor, and their eyes are probably used more in deeper and darker regions of the sea than at or near the surface. Their limit of vision is obviously bounded by the transparency of the sea to light, and it may be of interest to note that (...) ...eye could be placed a mile below the surface, on looking upward it would only meet the densest darkness, for long exposure of sensitive photographic plates at this depth produces absolutely no effect on the most sensitive film." (Bennett, 1932:41)</t>
  </si>
  <si>
    <t>"…sense of smell in whales is rudimentary or non-existent. In view of their apparently poor eyesight, it is remarkable how easily whales appear to be able to find one another when miles apart; and not only their own species, but others as well, with whom they associate, especially for feeding. How they do so remains something of a mystery." (Bennett, 1932:41-42)</t>
  </si>
  <si>
    <t>"The tongue is immense in the 'Rorquals, ' and, indeed, I know of one tonguw, from a very big Blue Whale, that produced two and onethird tons of oil, and there was still a large mass of residue and water unmeasured. The tongue is as rich in oil as the blubber, beautifully soft to the touch, and wonderfully difficult to walk upon.  Its largeness is demanded by the size of the mouth, wich it must fill in order to cover the retained food, and pass it on to the throat, wich, for so large a creature, is tiny. (...) ...a four-pound loaf would probably choke the largest Rorqual. This is not so among the Sperm Whales, wich feed upon the giant cuttle-fishes. Jonah's whale may possibly have been to be large enough to swallow a man." (Bennett, 1932:42)</t>
  </si>
  <si>
    <t>"…internal organs are not materially different from those of other animals of the mammal group; so similar, in fact, that they can be recongnised at once, though the lungs and stomach may be larger in proportion." (Bennett, 1932:42)</t>
  </si>
  <si>
    <t>48A</t>
  </si>
  <si>
    <t>"The blood is ordinary red mammalian blood, and is high in temperature." (Bennett, 1932:43)</t>
  </si>
  <si>
    <t>"Whales suckle their young, as has been said, but their milk will not mix with sea-water, though it bears a striking resemblance to certain well-known brands of the condensed article." (Bennett, 1932:43)</t>
  </si>
  <si>
    <t>"The statement that whales once had hin-legs may startle the reader at first sight, and the fact is not generally known, even amongst whalers. There are no external signs of this, but internally, bones are to be found wich represent the remains of the pelvis and the hind-leg. Being become quite small during the course of ages, but they still remain to tell the tales of the whale's pedestrian ancestors." (Bennett, 1932:43)</t>
  </si>
  <si>
    <t>"Scoresby predicted the use of a harpoon gun for finners about 1821 (…) shoulder guns (…). The latter were used against Right Whales , and were fired by thrusting the trigger against the whale´s body" (Bennett, 1932:15-16)</t>
  </si>
  <si>
    <r>
      <t>"Having secured the whale, the next problem was to get it to land. (…) Althouh the whale was dead and at the surface it was still unmanageably large and difficult to tow, while it also persisted in sinking the moment the line was slacked. The carcass was made to float by injecting a small amount of compressed air into its body, and Svend Foyn, since the live animal swam through the water head first, tried to tow the dead one in the same way. Now a whale´s head carries nothing to "make fast to", and it hangs deep in the water when fresh; morever, unless the huge mouth can be closed by some means, it will hang open, greatly impeding, if not preventing altogether, the towing operations. (...) Al last, however, someone thought of the only practicable plan -</t>
    </r>
    <r>
      <rPr>
        <i/>
        <sz val="10"/>
        <color theme="2" tint="-0.499984740745262"/>
        <rFont val="Century Gothic"/>
      </rPr>
      <t>i.e</t>
    </r>
    <r>
      <rPr>
        <sz val="10"/>
        <color theme="2" tint="-0.499984740745262"/>
        <rFont val="Century Gothic"/>
      </rPr>
      <t>., towing it tail first"" (Bennett, 1932: 16)</t>
    </r>
  </si>
  <si>
    <r>
      <t xml:space="preserve">"In the ´nineties of last century, small sealers were fitted out (in Norway" in order to test the statements made by Sir James Clark Ross (of the </t>
    </r>
    <r>
      <rPr>
        <i/>
        <sz val="10"/>
        <color theme="2" tint="-0.499984740745262"/>
        <rFont val="Century Gothic"/>
      </rPr>
      <t>Erebus</t>
    </r>
    <r>
      <rPr>
        <sz val="10"/>
        <color theme="2" tint="-0.499984740745262"/>
        <rFont val="Century Gothic"/>
      </rPr>
      <t xml:space="preserve"> and </t>
    </r>
    <r>
      <rPr>
        <i/>
        <sz val="10"/>
        <color theme="2" tint="-0.499984740745262"/>
        <rFont val="Century Gothic"/>
      </rPr>
      <t>Terror</t>
    </r>
    <r>
      <rPr>
        <sz val="10"/>
        <color theme="2" tint="-0.499984740745262"/>
        <rFont val="Century Gothic"/>
      </rPr>
      <t xml:space="preserve"> , South Pole Expedition), to the Southern Ocean and especially in the Weddell Sea. These expeditions were under the command of Captain C. A. Larsen, who has since done so much to further the whaling trade of Norway, and as whaling ventures they were complete failures, (...) No Right Whlaes werw seen, and Larsen on his second trip had also to meet opposition from the whalers of Dundee" (Bennett, 1932:20)</t>
    </r>
  </si>
  <si>
    <r>
      <t xml:space="preserve">"…and in the present century some </t>
    </r>
    <r>
      <rPr>
        <i/>
        <sz val="10"/>
        <color theme="2" tint="-0.499984740745262"/>
        <rFont val="Century Gothic"/>
      </rPr>
      <t xml:space="preserve">two hundred thousand whales </t>
    </r>
    <r>
      <rPr>
        <sz val="10"/>
        <color theme="2" tint="-0.499984740745262"/>
        <rFont val="Century Gothic"/>
      </rPr>
      <t>have been captured in Antartic waters and a further 10 per cent lost" (Bennett, 1932:20 )</t>
    </r>
  </si>
  <si>
    <r>
      <t>"With</t>
    </r>
    <r>
      <rPr>
        <i/>
        <sz val="10"/>
        <color theme="2" tint="-0.499984740745262"/>
        <rFont val="Century Gothic"/>
      </rPr>
      <t xml:space="preserve"> land </t>
    </r>
    <r>
      <rPr>
        <sz val="10"/>
        <color theme="2" tint="-0.499984740745262"/>
        <rFont val="Century Gothic"/>
      </rPr>
      <t>animals in a wild state, a census, at least approximate, can be secured with some trouble, and details of the rate of growth, frequency and period of breeding, normal length of life, migrations, &amp;c., can be obtained. From these known facts it is a simple matter to compute the number to be 'farmed' in any given time without detriment to the stock. With whales this is not possible by any methods at present known. It has long been desirable, in the interests both of the whales and the whaler, to have definite information on the question." (Bennett, 1932:32-33)</t>
    </r>
  </si>
  <si>
    <r>
      <t xml:space="preserve">"WHALES as an order are purely marine animals, but they are </t>
    </r>
    <r>
      <rPr>
        <i/>
        <sz val="10"/>
        <color theme="2" tint="-0.499984740745262"/>
        <rFont val="Century Gothic"/>
      </rPr>
      <t xml:space="preserve">not </t>
    </r>
    <r>
      <rPr>
        <sz val="10"/>
        <color theme="2" tint="-0.499984740745262"/>
        <rFont val="Century Gothic"/>
      </rPr>
      <t>fished. Much confusion, indeed, exists in the general mind as to what a whale really is… (…) Whales, it is true, posses a somewhat fish-like body, and their habitat is the sea; but beyond this there is no resemblance whatever between true fishes and the Cetacean group to which whales belong." (Bennett, 1932:37)</t>
    </r>
  </si>
  <si>
    <r>
      <t xml:space="preserve">"The fore limbs </t>
    </r>
    <r>
      <rPr>
        <i/>
        <sz val="10"/>
        <color theme="2" tint="-0.499984740745262"/>
        <rFont val="Century Gothic"/>
      </rPr>
      <t>-i.e</t>
    </r>
    <r>
      <rPr>
        <sz val="10"/>
        <color theme="2" tint="-0.499984740745262"/>
        <rFont val="Century Gothic"/>
      </rPr>
      <t>., the flippers -are so far modified as to resemble fins, and they are used as balances much in the same way as the wings of an aeroplane... " (Bennett, 1932:39)</t>
    </r>
  </si>
  <si>
    <r>
      <t xml:space="preserve">"PROGRESS through the water is attained by a lateral movement of the flattened tail, coupled with a </t>
    </r>
    <r>
      <rPr>
        <i/>
        <sz val="10"/>
        <color theme="2" tint="-0.499984740745262"/>
        <rFont val="Century Gothic"/>
      </rPr>
      <t>possible</t>
    </r>
    <r>
      <rPr>
        <sz val="10"/>
        <color theme="2" tint="-0.499984740745262"/>
        <rFont val="Century Gothic"/>
      </rPr>
      <t xml:space="preserve"> semi-screw-like movement of the flukes. This latter motion, </t>
    </r>
    <r>
      <rPr>
        <i/>
        <sz val="10"/>
        <color theme="2" tint="-0.499984740745262"/>
        <rFont val="Century Gothic"/>
      </rPr>
      <t>if</t>
    </r>
    <r>
      <rPr>
        <sz val="10"/>
        <color theme="2" tint="-0.499984740745262"/>
        <rFont val="Century Gothic"/>
      </rPr>
      <t xml:space="preserve"> it occurs, is naturally a most difficult one to the rare occasions when a whale's tail comes clear of the water, in diving, a semi-rotary movement can be see. There is some further evidence in support of this.</t>
    </r>
    <r>
      <rPr>
        <i/>
        <sz val="10"/>
        <color theme="2" tint="-0.499984740745262"/>
        <rFont val="Century Gothic"/>
      </rPr>
      <t xml:space="preserve"> </t>
    </r>
    <r>
      <rPr>
        <sz val="10"/>
        <color theme="2" tint="-0.499984740745262"/>
        <rFont val="Century Gothic"/>
      </rPr>
      <t>" (Bennett, 1932:44)</t>
    </r>
  </si>
  <si>
    <t>65A</t>
  </si>
  <si>
    <t>71A</t>
  </si>
  <si>
    <t>71B</t>
  </si>
  <si>
    <t>71C</t>
  </si>
  <si>
    <t>"Yo le dije a mi mamá que quería que me contrataran para cazar ballenas, pero ella me dijo que lo mejor sería quedarme en casa y ayudarlo a mi papá con la granja, así no quedaba el solo con el trabajo." (Kjoniksen, sf: 2)</t>
  </si>
  <si>
    <t>"Cuando nos íbamos acercando, podíamos escuchar una campana de iglesia, fue como si esos campanazos sonaban para nosotros, 'los cazadores de ballenas'." (Kjoniksen, 1915: 9)</t>
  </si>
  <si>
    <t>"Me habían ofrecido una vez, ir con un barco pesquero que iba a viajar a Australia, pero no lo acepté porque yo tenía muchas ganas de ir a cazar ballenas." (Kjoniksen, 1915: 1)</t>
  </si>
  <si>
    <t>"Los días siguientes fueron sólo cielo y mar para mirar, las gaviotas de vez en cuando volando en círculo…" (Kjoniksen, 1915: 9)</t>
  </si>
  <si>
    <t>"De vez en cuando nos despertábamos, con un rugido de un tren que pasaba, nos ensordecía, allí sentados cabeceábamos cada tanto, toda la noche hasta la mañana, salíamos y entrabamos en pueblos atravesábamos campos, se alcanzaba ver a las vacas, terneros y caballos pastando, pasaban locomotoras, tratábamos de mirar hacia afuera pero en la noche no se veía nada." (Kjoniksen, 1915: 9)</t>
  </si>
  <si>
    <t>"Estábamos allí y en eso se nos acerca un gordote que se parecía a un bulldog, él llevaba albóndigas en su gorra con marca de la compañía, nos mostró por debajo de la mesa." (Kjoniksen, 1915: 14)</t>
  </si>
  <si>
    <t>"Pasó el tiempo viajando y acostumbrándonos a medida que bajábamos, empezó a sentirse el clima más caluroso hacia el sur, aprovechamos y nos pusimos a pescar con mosca tirábamos a través de las crestas de las olas." (Kjoniksen, 1915: 19)</t>
  </si>
  <si>
    <t>"En esos tiempos utilizábamos parte de la piel de las ballenas como bañaderas, un cubo y una mezcla de sebo, un muchacho con un cepillo lo llamábamos ‘el chico del jabón’ y también estaba el que afeitaba…" (Kjoniksen, 1915: 22)</t>
  </si>
  <si>
    <t>"Luego nos decidimos a tomar el trabajo con más tranquilidad, cerca de la cena me encontré con un ‘flesner’ que yo ya había ido en un viaje con él a –dass-, me preguntó si quería ir a afilar a una piedra afiladora, hacerlo por él, me dijo porque no había ningún afilador en ese momento y que los ‘flesner’ debían mantener afilados y ocuparse de sus propios cuchillos." (Kjoniksen, 1915: 24)</t>
  </si>
  <si>
    <t xml:space="preserve">"Muchas veces, mientras me siento allí en la cubierta, me quedo mirando hacia al mar, y veo una buena cantidad de peces que parecen que vuelan y luego desaparecen tras las olas, entonces un nuevo banco de arena aparece y vuelan y luego lo mismo, yo pienso que es divertido sentarse y mirarlos." (Kjoniksen, 1915: 26) </t>
  </si>
  <si>
    <t>"Había muchas ovejas también, así que aquellas embarcaciones que hacía mucho que estaban en altamar podían tener algo de carne fresca de oveja para comer." (Kjoniksen, 1915: 30)</t>
  </si>
  <si>
    <t>"El puerto era bastante grande, estaba en el puerto la estación de tierra, pudimos vislumbrar el interior de la bahía, veíamos la chimenea de la sala de calderas, también la nieve, y también se veía la fábrica de carne y la de Guano." (Kjoniksen, 1915: 31)</t>
  </si>
  <si>
    <t>"Debíamos empezar a cazar, fuimos llamados por el capataz de allí, de la estación de tierra, yo lo reconocí me di cuenta que él estuvo el día que yo fui contratado en Tønsberg." (Kjoniksen, 1915: 32)</t>
  </si>
  <si>
    <t>"A mí me dieron el trabajo de secado y era un trabajo decente. El muchacho que estaba conmigo como secador, era un tipo muy macanudo, él había vivido en una parroquia en Arendal." (Kjoniksen, 1915: 32)</t>
  </si>
  <si>
    <t xml:space="preserve">"Habían dos hombres que se encargaban de esta tarea, y luego estaban los que llevaban en carretilla a los de secado y las partes que no se secaban bien se llevaban para tirar al lado del terraplén." (Kjoniksen, 1915: 34) </t>
  </si>
  <si>
    <t xml:space="preserve">"Un muchacho que era del grupo que se encargaba del frío, le habían asignado el trabajo de estofar y tostar los pedazos de carne." (Kjoniksen, 1915: 33) </t>
  </si>
  <si>
    <t xml:space="preserve">"La carne se cortaba en pequeños trozos, había tres tipos de trabajos como Cortadores de carne. Allí en la ’Cueva’ donde se faenaba la carne, era bastante lo que había siempre en el piso por ello los ‘Muchachos ganchos’ (eran los que colgaban los trozos de carne faenada) también llevaban pedazos para los cocineros." (Kjoniksen, 1915: 33) </t>
  </si>
  <si>
    <t xml:space="preserve">"Por otra parte habíamos escuchado que tenían manteca y nosotros ya estábamos hartos de la carne y queríamos comer manteca con el pan." (Kjoniksen, 1915: 34)  </t>
  </si>
  <si>
    <t xml:space="preserve">"El día después nosotros comenzamos a llevar la grasa a bordo del Benguella, todo debía ser cargado para la marcha. La grasa fue llevada en carretillas a través de un largo puente y llevada a una bodega enorme, las barricas se desplegaron en el muelle y en el final fue un transbordador grande que luego cuando terminamos de cargar todos los barriles, teníamos un trabajo mucho más grande que debíamos hacer a bordo y fue mucho peor de lo que habíamos hecho. Había bolsas de guano en el depósito del barco, y todas esas bolsas debían ser llevadas para el Hektoria, había tantos hombres llevando bolsas a bordo estábamos exhaustos pero terminamos el trabajo." (Kjoniksen, 1915: 36) </t>
  </si>
  <si>
    <t>"Pasamos nuevamente por varias ciudades en la zona de ‘Sorland’ asimismo Arendal y otros más fue raro vernos en los campos a nosotros los cazadores de ballenas…" (Kjoniksen, 1915: 39)</t>
  </si>
  <si>
    <t>BAGSHAWE</t>
  </si>
  <si>
    <t>KJONIKSEN</t>
  </si>
  <si>
    <t>CHARCOT</t>
  </si>
  <si>
    <t>BENNETT</t>
  </si>
  <si>
    <t>AUTOR</t>
  </si>
  <si>
    <t>DESCRIPCION</t>
  </si>
  <si>
    <t>PINTGÜINOS</t>
  </si>
  <si>
    <t>AVES</t>
  </si>
  <si>
    <t>1          ESPECIES</t>
  </si>
  <si>
    <t>3          RELACIONES         (FRECUENCIA)</t>
  </si>
  <si>
    <t>4         RELACIONES PRINCIPALES</t>
  </si>
  <si>
    <t>5         RELACIONES X ESPECIE         (FRECUENCIA)</t>
  </si>
  <si>
    <t>6          RELACIONES PRINCIPALES X ESPECIE         (FRECUENCIA)</t>
  </si>
  <si>
    <t>RELACIONES PRINCIPALES X TIEMPO</t>
  </si>
  <si>
    <t>NOMBRE PROPIO</t>
  </si>
  <si>
    <t>ESPECIES X TIEMPO</t>
  </si>
  <si>
    <t>N TOTAL</t>
  </si>
  <si>
    <t>NOMBRAR - FRECUENCIA (f)</t>
  </si>
  <si>
    <t>NOMBRAR - PORCENTAJE (%)</t>
  </si>
  <si>
    <t>ESPECIES X TIEMPO - FRECUENCIA (f)</t>
  </si>
  <si>
    <t>RELACIONES X TIEMPO - FRECUENCIA (f)</t>
  </si>
  <si>
    <t>RELACIONES PRINCIPALES X TIEMPO - FRECUENCIA (f)</t>
  </si>
  <si>
    <t>RELACIONES PRINCIPALES X TIEMPO - PORCENTAJE (%)</t>
  </si>
  <si>
    <t>TOTAL DE ESPECIES Y SUB ESPECIES - FRECUENCIA (f)</t>
  </si>
  <si>
    <t>2          ESPECIES</t>
  </si>
  <si>
    <t>ESPECIES - FRECUENCIA (f) + PORCENTAJE (%)</t>
  </si>
  <si>
    <t>RELACIONES  PRINCIPALES X ESPECIE - FRECUENCIA (f)</t>
  </si>
  <si>
    <t>ESPECIES X TIEMPO - PORCENTAJE (%)</t>
  </si>
  <si>
    <r>
      <t>"De vez en cuando oía la voz del viejo Grams; tu más te vale que te acostumbres a un verano helado, y tu gran vago, posiblemente te elija como ‘</t>
    </r>
    <r>
      <rPr>
        <i/>
        <sz val="10"/>
        <color theme="2" tint="-0.499984740745262"/>
        <rFont val="Century Gothic"/>
      </rPr>
      <t>flenser</t>
    </r>
    <r>
      <rPr>
        <sz val="10"/>
        <color theme="2" tint="-0.499984740745262"/>
        <rFont val="Century Gothic"/>
      </rPr>
      <t>’…" (Kjoniksen, 1915: 4)</t>
    </r>
  </si>
  <si>
    <r>
      <t>"La puerta la cierran para mantenerlo tranquilo, pero no había pasado mucho tiempo para que viniera un ‘</t>
    </r>
    <r>
      <rPr>
        <i/>
        <sz val="10"/>
        <color theme="2" tint="-0.499984740745262"/>
        <rFont val="Century Gothic"/>
      </rPr>
      <t>flenser</t>
    </r>
    <r>
      <rPr>
        <sz val="10"/>
        <color theme="2" tint="-0.499984740745262"/>
        <rFont val="Century Gothic"/>
      </rPr>
      <t>’ entrara y lo ayudara para que pueda salir un poco para tomar aire fresco, después de la tormenta." (Kjoniksen, 1915: 22)</t>
    </r>
  </si>
  <si>
    <r>
      <t>"La captura tendía a empezar con un bote ballenero, y en eso llegaron con 2 ballenas el Hektoria, unas partes las faenaban afuera para que uno pudiera ir a bordo, luego se hervía la grasa de las ballenas y la otra parte era faenarlas –</t>
    </r>
    <r>
      <rPr>
        <i/>
        <sz val="10"/>
        <color theme="2" tint="-0.499984740745262"/>
        <rFont val="Century Gothic"/>
      </rPr>
      <t>flensarlas</t>
    </r>
    <r>
      <rPr>
        <sz val="10"/>
        <color theme="2" tint="-0.499984740745262"/>
        <rFont val="Century Gothic"/>
      </rPr>
      <t xml:space="preserve">- allí y la carcasa en tierra, y la carne y demás."(Kjoniksen, 1915: 32) </t>
    </r>
  </si>
  <si>
    <r>
      <t>"Allí él, de lo que más se tenía que encargar era de tostar los pedazos de carne que luego la tenían que llevar a estofar –</t>
    </r>
    <r>
      <rPr>
        <i/>
        <sz val="10"/>
        <color theme="2" tint="-0.499984740745262"/>
        <rFont val="Century Gothic"/>
      </rPr>
      <t>stue vekk</t>
    </r>
    <r>
      <rPr>
        <sz val="10"/>
        <color theme="2" tint="-0.499984740745262"/>
        <rFont val="Century Gothic"/>
      </rPr>
      <t xml:space="preserve">-, cuando ya había terminado de estofarlos una buena parte se separaba para almacenarla y cuando él había terminado todo ese proceso, se tenía que apurar a ir a buscar una buena parte para volver a hacer lo mismo." (Kjoniksen, 1915: 33) </t>
    </r>
  </si>
  <si>
    <r>
      <t>"Él bajaba a buscar los trozos donde estaban los faeneros ‘</t>
    </r>
    <r>
      <rPr>
        <i/>
        <sz val="10"/>
        <color theme="2" tint="-0.499984740745262"/>
        <rFont val="Century Gothic"/>
      </rPr>
      <t>flenser</t>
    </r>
    <r>
      <rPr>
        <sz val="10"/>
        <color theme="2" tint="-0.499984740745262"/>
        <rFont val="Century Gothic"/>
      </rPr>
      <t xml:space="preserve">’ él nos contó un día que cuando bajó a buscar los pedazos, vio a un hombre cubierto en sangre, era que habían cortado la ballena, fueron dos suecos fortachones que se encargaron de hacerlo, porque no tenían otra cosa que un serrucho para árboles. En ese tiempo, ……………………………(kjakabrina)  era serruchada a la mitad, y ……………………………(sielbeina)  era cortada con hacha, la cabeza se explotaba con dinamita, había siempre seso y dientes en el fusible, cada vez que era la hora de la cena." (Kjoniksen, 1915: 33) </t>
    </r>
  </si>
  <si>
    <r>
      <t>"Cuando la carne y harina de huesos era extraída por ebullición, era el trabajo para los ‘carpinteros del frío’ –</t>
    </r>
    <r>
      <rPr>
        <i/>
        <sz val="10"/>
        <color theme="2" tint="-0.499984740745262"/>
        <rFont val="Century Gothic"/>
      </rPr>
      <t>kjoletømmernes</t>
    </r>
    <r>
      <rPr>
        <sz val="10"/>
        <color theme="2" tint="-0.499984740745262"/>
        <rFont val="Century Gothic"/>
      </rPr>
      <t xml:space="preserve">- que trabajan y se encargaban de este trabajo." (Kjoniksen, 1915: 34) </t>
    </r>
  </si>
  <si>
    <t>Ballenas</t>
  </si>
  <si>
    <t>Flesner</t>
  </si>
  <si>
    <t>HUMANO</t>
  </si>
  <si>
    <t>Gaviota</t>
  </si>
  <si>
    <t>vacas, terneros y caballos</t>
  </si>
  <si>
    <t>Vacas y Caballos</t>
  </si>
  <si>
    <t>Bulldog</t>
  </si>
  <si>
    <t>Peces</t>
  </si>
  <si>
    <t>Oveja</t>
  </si>
  <si>
    <t>Secador</t>
  </si>
  <si>
    <t>Flensers</t>
  </si>
  <si>
    <t>Muchachos del frío</t>
  </si>
  <si>
    <t>Estofador</t>
  </si>
  <si>
    <t>Flensers y Ballena</t>
  </si>
  <si>
    <t>Carpinteros del frío</t>
  </si>
  <si>
    <t>Cazadores de Ballenas</t>
  </si>
  <si>
    <t>TOTAL BLOQUE III</t>
  </si>
  <si>
    <t>"Thought it would not compare favourable with the scents of the perfumers, yet the two have, curiously enough, one thing in common - at any rate so far as the Sperm Whale is concerned. For ambergris, a product of the latter, is an essential in the manufacture of any perfumes." (Bennett, 1932: 2)</t>
  </si>
  <si>
    <t>TOTAL BLOQUE IV</t>
  </si>
  <si>
    <t>TOTAL BLOQUE V</t>
  </si>
  <si>
    <t>1                      SUB ESPECIES</t>
  </si>
  <si>
    <t>TOTAL DE SUB ESPECIES - FRECUENCIA (f)</t>
  </si>
  <si>
    <t>f</t>
  </si>
  <si>
    <t>%</t>
  </si>
  <si>
    <t>UNIDAD</t>
  </si>
  <si>
    <t>N TOTAL ESPECIES</t>
  </si>
  <si>
    <t>N TOTAL SUB ESPECIES</t>
  </si>
  <si>
    <t>0                     DIVERSIDAD ESPECIES</t>
  </si>
  <si>
    <t>VACAS Y CABALLOS</t>
  </si>
  <si>
    <t xml:space="preserve">N TOTAL </t>
  </si>
  <si>
    <t>Carne</t>
  </si>
  <si>
    <t>Hueso</t>
  </si>
  <si>
    <t>Grasa</t>
  </si>
  <si>
    <t>Aceite</t>
  </si>
  <si>
    <r>
      <t xml:space="preserve">"We stand in for Deception Island, and as the narrow entrance of its central haven opens before us we see two little whaleboat, one of which is returning with a </t>
    </r>
    <r>
      <rPr>
        <sz val="10"/>
        <color theme="5"/>
        <rFont val="Century Gothic"/>
      </rPr>
      <t>whale in tow.</t>
    </r>
    <r>
      <rPr>
        <sz val="10"/>
        <color theme="2" tint="-0.499984740745262"/>
        <rFont val="Century Gothic"/>
      </rPr>
      <t xml:space="preserve"> The other heads for us. It is the Raun, flying the Norwegian flag. Soon we are abreast, the whaler's crew raising cheers in our honour, and the captain offering, in excellent English, to lead the way for us into the centre of the island. Thinking that they were returning from fishing, we accepted the offer, but we learnt afterwards that as a matter of fact these good fellows were going out and insisted on having the honour of piloting us in spite of the loss of time involved." (Charcot, 1911: 31-32)</t>
    </r>
  </si>
  <si>
    <r>
      <t xml:space="preserve">"Pieces of </t>
    </r>
    <r>
      <rPr>
        <sz val="10"/>
        <color theme="5"/>
        <rFont val="Century Gothic"/>
      </rPr>
      <t>whale</t>
    </r>
    <r>
      <rPr>
        <sz val="10"/>
        <color theme="2" tint="-0.499984740745262"/>
        <rFont val="Century Gothic"/>
      </rPr>
      <t xml:space="preserve"> float about on all sides, and bodies in process of being cut up or waiting their turn lie alongside the various boats. The smell is unbearable." (Charcot, 1911: 32)</t>
    </r>
  </si>
  <si>
    <r>
      <t xml:space="preserve">"With great difficulty we make our way amid the </t>
    </r>
    <r>
      <rPr>
        <sz val="10"/>
        <color theme="5"/>
        <rFont val="Century Gothic"/>
      </rPr>
      <t xml:space="preserve">bodies of whales </t>
    </r>
    <r>
      <rPr>
        <sz val="10"/>
        <color theme="2" tint="-0.499984740745262"/>
        <rFont val="Century Gothic"/>
      </rPr>
      <t xml:space="preserve">and I am taken into a large and extremely clean ward-room, whose furniture is almost luxurious. A </t>
    </r>
    <r>
      <rPr>
        <sz val="10"/>
        <color theme="5"/>
        <rFont val="Century Gothic"/>
      </rPr>
      <t>parrot</t>
    </r>
    <r>
      <rPr>
        <sz val="10"/>
        <color theme="2" tint="-0.499984740745262"/>
        <rFont val="Century Gothic"/>
      </rPr>
      <t xml:space="preserve"> which ought to be feeling very much out of it in the Antarctic, is talking solemnly, and here too there is a fine coal fire in the stove." (Charcot, 1911: 33)</t>
    </r>
  </si>
  <si>
    <r>
      <t xml:space="preserve">"The </t>
    </r>
    <r>
      <rPr>
        <sz val="10"/>
        <color theme="5"/>
        <rFont val="Century Gothic"/>
      </rPr>
      <t>furseals,</t>
    </r>
    <r>
      <rPr>
        <sz val="10"/>
        <color theme="2" tint="-0.499984740745262"/>
        <rFont val="Century Gothic"/>
      </rPr>
      <t xml:space="preserve"> hunted down without mercy or precaution by the American and English sealers, have entirely vanished. This was the cause of the abandonment of Deception for such long years; but the comparatively new methods employed with so much success in the north in hunting the </t>
    </r>
    <r>
      <rPr>
        <sz val="10"/>
        <color theme="5"/>
        <rFont val="Century Gothic"/>
      </rPr>
      <t xml:space="preserve">balaenoptera (rorqual) </t>
    </r>
    <r>
      <rPr>
        <sz val="10"/>
        <color theme="2" tint="-0.499984740745262"/>
        <rFont val="Century Gothic"/>
      </rPr>
      <t>and the considerable profits assured by this industry, and by the great competition in the northern seas, have restored to this Antarctic island some of its former business." (Charcot, 1911: 40)</t>
    </r>
  </si>
  <si>
    <t>Furseals y Balaenoptera (rorqual)</t>
  </si>
  <si>
    <r>
      <t xml:space="preserve">"From the </t>
    </r>
    <r>
      <rPr>
        <sz val="10"/>
        <color theme="5"/>
        <rFont val="Century Gothic"/>
      </rPr>
      <t>whale-hunter's point of view</t>
    </r>
    <r>
      <rPr>
        <sz val="10"/>
        <color theme="2" tint="-0.499984740745262"/>
        <rFont val="Century Gothic"/>
      </rPr>
      <t xml:space="preserve">, there are two sorts of </t>
    </r>
    <r>
      <rPr>
        <sz val="10"/>
        <color theme="5"/>
        <rFont val="Century Gothic"/>
      </rPr>
      <t>whale, the 'right' whale and the 'rasher'</t>
    </r>
    <r>
      <rPr>
        <sz val="10"/>
        <color theme="2" tint="-0.499984740745262"/>
        <rFont val="Century Gothic"/>
      </rPr>
      <t xml:space="preserve"> -a division which coincides with a zoological classification, the former being properly speaking, a </t>
    </r>
    <r>
      <rPr>
        <sz val="10"/>
        <color theme="5"/>
        <rFont val="Century Gothic"/>
      </rPr>
      <t>balaena (Balaena Australis</t>
    </r>
    <r>
      <rPr>
        <sz val="10"/>
        <color theme="2" tint="-0.499984740745262"/>
        <rFont val="Century Gothic"/>
      </rPr>
      <t xml:space="preserve"> in the southern, Balaena Groenlandis in the northern seas), and the others being </t>
    </r>
    <r>
      <rPr>
        <sz val="10"/>
        <color theme="5"/>
        <rFont val="Century Gothic"/>
      </rPr>
      <t>balaenopteras</t>
    </r>
    <r>
      <rPr>
        <sz val="10"/>
        <color theme="2" tint="-0.499984740745262"/>
        <rFont val="Century Gothic"/>
      </rPr>
      <t>." (Charcot, 1911: 40)</t>
    </r>
  </si>
  <si>
    <t>Balaena y Balaenopteras</t>
  </si>
  <si>
    <r>
      <t xml:space="preserve">"The commercial value of the </t>
    </r>
    <r>
      <rPr>
        <sz val="10"/>
        <color theme="5"/>
        <rFont val="Century Gothic"/>
      </rPr>
      <t>balaenas</t>
    </r>
    <r>
      <rPr>
        <sz val="10"/>
        <color theme="2" tint="-0.499984740745262"/>
        <rFont val="Century Gothic"/>
      </rPr>
      <t xml:space="preserve"> is much superior to that of the </t>
    </r>
    <r>
      <rPr>
        <sz val="10"/>
        <color theme="5"/>
        <rFont val="Century Gothic"/>
      </rPr>
      <t>balaenopteras,</t>
    </r>
    <r>
      <rPr>
        <sz val="10"/>
        <color theme="2" tint="-0.499984740745262"/>
        <rFont val="Century Gothic"/>
      </rPr>
      <t xml:space="preserve"> not only on account of the quantity and quality of their oil, but also -and perhaps especially- because of the dimensions and quality of their bone, of which the price in the marketing is high. The bone of the balaenoptera, on the contrary, is very short and of scarcely any use, and the oil which can be extracted from its fat is comparatively scanty. Still, these latter </t>
    </r>
    <r>
      <rPr>
        <sz val="10"/>
        <color theme="5"/>
        <rFont val="Century Gothic"/>
      </rPr>
      <t>cetaceans</t>
    </r>
    <r>
      <rPr>
        <sz val="10"/>
        <color theme="2" tint="-0.499984740745262"/>
        <rFont val="Century Gothic"/>
      </rPr>
      <t xml:space="preserve"> having been left alone until recent years, their inferior value is largely compensated for by the numbers of them captured. Hunted without mercy, the right whale, on the other hand, has become very scarce generally. Perhaps it visits the Antarctic, since Ross says he has seen one, and so does Larsen ; but all the other explorers agree in asserting that they have never met one more south than the regions known as Sub-antarctic." (Charcot, 1911: 40-41)</t>
    </r>
  </si>
  <si>
    <r>
      <t xml:space="preserve">"The </t>
    </r>
    <r>
      <rPr>
        <sz val="10"/>
        <color theme="5"/>
        <rFont val="Century Gothic"/>
      </rPr>
      <t xml:space="preserve">old-time whalers </t>
    </r>
    <r>
      <rPr>
        <sz val="10"/>
        <color theme="2" tint="-0.499984740745262"/>
        <rFont val="Century Gothic"/>
      </rPr>
      <t xml:space="preserve">set out in a boat to 'stick' their prey by means of a harpoon fastened to a long rope, which uncoiled as the </t>
    </r>
    <r>
      <rPr>
        <sz val="10"/>
        <color theme="5"/>
        <rFont val="Century Gothic"/>
      </rPr>
      <t>animal f</t>
    </r>
    <r>
      <rPr>
        <sz val="10"/>
        <color theme="2" tint="-0.499984740745262"/>
        <rFont val="Century Gothic"/>
      </rPr>
      <t xml:space="preserve">led. They thus had themselves towed by it until, when it was exhausted, they could finish it off with other harpoons. But they only attacked the </t>
    </r>
    <r>
      <rPr>
        <sz val="10"/>
        <color theme="5"/>
        <rFont val="Century Gothic"/>
      </rPr>
      <t>right whale</t>
    </r>
    <r>
      <rPr>
        <sz val="10"/>
        <color theme="2" tint="-0.499984740745262"/>
        <rFont val="Century Gothic"/>
      </rPr>
      <t>, which when wounded makes right off, and once dead floats on the surface. They paid no attention to the so-called 4 rushers,' which when wounded plunge deep, rush at their foes, or in any case describe a zigzag course, and whose bodies nearly always sink, thus threatening not only the loss of the quarry, but also that of the hunting gear. It is to a Norwegian whaler, Swen Foyn, who died a millionaire through it, that is due the invention of a special weapon, which now makes huge fortunes for some people and enables a vast population of workmen and hardy labourers to five." (Charcot, 1911: 41)</t>
    </r>
  </si>
  <si>
    <r>
      <t xml:space="preserve">"When the </t>
    </r>
    <r>
      <rPr>
        <sz val="10"/>
        <color theme="5"/>
        <rFont val="Century Gothic"/>
      </rPr>
      <t>animal</t>
    </r>
    <r>
      <rPr>
        <sz val="10"/>
        <color theme="2" tint="-0.499984740745262"/>
        <rFont val="Century Gothic"/>
      </rPr>
      <t xml:space="preserve"> is hit, the two shanks of the harpoon open and explode a small shell. The body is hauled back by means of a steam windlass, fastened alongside, inflated by means of a large trocar communicating with the engine, to prevent it from sinking, and towed to the melting-house. Sometimes, as happened to us at the Faroes and at Deception, a single one of these little boats may be seen coming back with three </t>
    </r>
    <r>
      <rPr>
        <sz val="10"/>
        <color theme="5"/>
        <rFont val="Century Gothic"/>
      </rPr>
      <t>balaenopteras</t>
    </r>
    <r>
      <rPr>
        <sz val="10"/>
        <color theme="2" tint="-0.499984740745262"/>
        <rFont val="Century Gothic"/>
      </rPr>
      <t>, sometimes even with six." (Charcot, 1911: 41)</t>
    </r>
  </si>
  <si>
    <t>Animal y Balaenoptera</t>
  </si>
  <si>
    <r>
      <t xml:space="preserve">"It was three years ago that the chase of the </t>
    </r>
    <r>
      <rPr>
        <sz val="10"/>
        <color theme="5"/>
        <rFont val="Century Gothic"/>
      </rPr>
      <t>balaenoptera</t>
    </r>
    <r>
      <rPr>
        <sz val="10"/>
        <color theme="2" tint="-0.499984740745262"/>
        <rFont val="Century Gothic"/>
      </rPr>
      <t xml:space="preserve"> began in our exploration zone…" (Charcot, 1911: 42)</t>
    </r>
  </si>
  <si>
    <t>Balaenoptera</t>
  </si>
  <si>
    <r>
      <t xml:space="preserve">"At the junction-line of snow and beach there is a regular hedge of </t>
    </r>
    <r>
      <rPr>
        <sz val="10"/>
        <color theme="5"/>
        <rFont val="Century Gothic"/>
      </rPr>
      <t>whale skeletons</t>
    </r>
    <r>
      <rPr>
        <sz val="10"/>
        <color theme="2" tint="-0.499984740745262"/>
        <rFont val="Century Gothic"/>
      </rPr>
      <t>, from which, though they are mostly stripped of their flesh, there comes a powerful and sickening odour. There is a good deal of offal from the fishery now in progress, and the blue waters of the basin are tinged red with blood. It is clear that there was a whaling station here last year or the year before, for on a large board fixed to two uprights is the legend, ' Sobroan Harbour'." (Charcot, 1911: 43)</t>
    </r>
  </si>
  <si>
    <r>
      <t xml:space="preserve">"(…) necessarily disgusting because of the oil on board nor stop in unpleasantly close proximity to the </t>
    </r>
    <r>
      <rPr>
        <sz val="10"/>
        <color theme="5"/>
        <rFont val="Century Gothic"/>
      </rPr>
      <t>whale</t>
    </r>
    <r>
      <rPr>
        <sz val="10"/>
        <color theme="2" tint="-0.499984740745262"/>
        <rFont val="Century Gothic"/>
      </rPr>
      <t xml:space="preserve"> corpses." (Charcot, 1911: 45)</t>
    </r>
  </si>
  <si>
    <r>
      <t xml:space="preserve">"The catches are so abundant that all these vessels are insufficient, and in the stress of competition they only make use of the most valuable part of the </t>
    </r>
    <r>
      <rPr>
        <sz val="10"/>
        <color theme="5"/>
        <rFont val="Century Gothic"/>
      </rPr>
      <t>whales' bodies</t>
    </r>
    <r>
      <rPr>
        <sz val="10"/>
        <color theme="2" tint="-0.499984740745262"/>
        <rFont val="Century Gothic"/>
      </rPr>
      <t>, letting at least 40 per cent, go to waste." (Charcot, 1911: 45)</t>
    </r>
  </si>
  <si>
    <r>
      <t xml:space="preserve">"The </t>
    </r>
    <r>
      <rPr>
        <sz val="10"/>
        <color theme="5"/>
        <rFont val="Century Gothic"/>
      </rPr>
      <t>balaenopteras</t>
    </r>
    <r>
      <rPr>
        <sz val="10"/>
        <color theme="2" tint="-0.499984740745262"/>
        <rFont val="Century Gothic"/>
      </rPr>
      <t xml:space="preserve"> pass this way in considerable numbers during December and January, but begin to go south at the end of the latter month." (Charcot, 1911: 47)</t>
    </r>
  </si>
  <si>
    <t>Balaenopteras</t>
  </si>
  <si>
    <r>
      <t xml:space="preserve">"Rouch on the picket-boat has dredged the basin, bringing up an important </t>
    </r>
    <r>
      <rPr>
        <sz val="10"/>
        <color theme="5"/>
        <rFont val="Century Gothic"/>
      </rPr>
      <t>zoological harvest.</t>
    </r>
    <r>
      <rPr>
        <sz val="10"/>
        <color theme="2" tint="-0.499984740745262"/>
        <rFont val="Century Gothic"/>
      </rPr>
      <t xml:space="preserve"> He has also taken soundings, and where Foster's chart shows 97 fathoms he has only found 63, which seems to prove that the filling up is not limited to the shores, but that the crater-shaped basin is also gradually changing." (Charcot, 1911: 49)</t>
    </r>
  </si>
  <si>
    <t>Zoological harvest</t>
  </si>
  <si>
    <r>
      <t xml:space="preserve">"(...) among other things, the practical method by which the whalers recognize at a distance the different kinds of </t>
    </r>
    <r>
      <rPr>
        <sz val="10"/>
        <color theme="5"/>
        <rFont val="Century Gothic"/>
      </rPr>
      <t>balaenopteras</t>
    </r>
    <r>
      <rPr>
        <sz val="10"/>
        <color theme="2" tint="-0.499984740745262"/>
        <rFont val="Century Gothic"/>
      </rPr>
      <t xml:space="preserve">. The </t>
    </r>
    <r>
      <rPr>
        <sz val="10"/>
        <color theme="5"/>
        <rFont val="Century Gothic"/>
      </rPr>
      <t>Humpback Whale</t>
    </r>
    <r>
      <rPr>
        <sz val="10"/>
        <color theme="2" tint="-0.499984740745262"/>
        <rFont val="Century Gothic"/>
      </rPr>
      <t xml:space="preserve"> (Megaptera), which is of little commercial value, spouts very low and has a protuberance on its back. The </t>
    </r>
    <r>
      <rPr>
        <sz val="10"/>
        <color theme="5"/>
        <rFont val="Century Gothic"/>
      </rPr>
      <t xml:space="preserve">Fin Whale </t>
    </r>
    <r>
      <rPr>
        <sz val="10"/>
        <color theme="2" tint="-0.499984740745262"/>
        <rFont val="Century Gothic"/>
      </rPr>
      <t>(the common balaenoptera), which is of medium value, has a fairly large dorsal fin and spouts very high, with a single straight jet. The</t>
    </r>
    <r>
      <rPr>
        <sz val="10"/>
        <color theme="5"/>
        <rFont val="Century Gothic"/>
      </rPr>
      <t xml:space="preserve"> Blue Whale</t>
    </r>
    <r>
      <rPr>
        <sz val="10"/>
        <color theme="2" tint="-0.499984740745262"/>
        <rFont val="Century Gothic"/>
      </rPr>
      <t xml:space="preserve"> (or Eazor-back), whose value is greater than the two others', has a medium-sized dorsal fin and spouts with a double jet, which looks like a single one of moderate height ending in a plume." (Charcot, 1911: 49)</t>
    </r>
  </si>
  <si>
    <t>Balaenopteras, Humpback Whale, Fin Whale, Blue Whale</t>
  </si>
  <si>
    <r>
      <t xml:space="preserve">"About us an innumerable quantity of </t>
    </r>
    <r>
      <rPr>
        <sz val="10"/>
        <color theme="5"/>
        <rFont val="Century Gothic"/>
      </rPr>
      <t xml:space="preserve">balaenopteras </t>
    </r>
    <r>
      <rPr>
        <sz val="10"/>
        <color theme="2" tint="-0.499984740745262"/>
        <rFont val="Century Gothic"/>
      </rPr>
      <t>are plunging." (Charcot, 1911: 51)</t>
    </r>
  </si>
  <si>
    <r>
      <t xml:space="preserve">"The mast is very dry and is covered with a fine white coating, which I mistake at first for a mould similar to what I found on the wooden buildings left by the Polain Jan Mayen Land. A farther examination shows me that it is really down from </t>
    </r>
    <r>
      <rPr>
        <sz val="10"/>
        <color theme="5"/>
        <rFont val="Century Gothic"/>
      </rPr>
      <t>birds</t>
    </r>
    <r>
      <rPr>
        <sz val="10"/>
        <color theme="2" tint="-0.499984740745262"/>
        <rFont val="Century Gothic"/>
      </rPr>
      <t xml:space="preserve">, evidently coming from the numerous </t>
    </r>
    <r>
      <rPr>
        <sz val="10"/>
        <color theme="5"/>
        <rFont val="Century Gothic"/>
      </rPr>
      <t>neighbouring rookeries</t>
    </r>
    <r>
      <rPr>
        <sz val="10"/>
        <color theme="2" tint="-0.499984740745262"/>
        <rFont val="Century Gothic"/>
      </rPr>
      <t>." (Charcot, 1911: 56)</t>
    </r>
  </si>
  <si>
    <t>birds</t>
  </si>
  <si>
    <r>
      <t xml:space="preserve">"Nothing seems changed, the rookeries are still inhabited by the </t>
    </r>
    <r>
      <rPr>
        <sz val="10"/>
        <color theme="5"/>
        <rFont val="Century Gothic"/>
      </rPr>
      <t xml:space="preserve">penguins, and the gulls </t>
    </r>
    <r>
      <rPr>
        <sz val="10"/>
        <color theme="2" tint="-0.499984740745262"/>
        <rFont val="Century Gothic"/>
      </rPr>
      <t>are on their solitary little island, where stands an old wine-pump acting as a cairn and indicating the presence of a message like that on Casabianca Islet." (Charcot, 1911: 56)</t>
    </r>
  </si>
  <si>
    <t xml:space="preserve">Penguins y Gulls </t>
  </si>
  <si>
    <r>
      <t xml:space="preserve">"The newcomers land at once and explore the </t>
    </r>
    <r>
      <rPr>
        <sz val="10"/>
        <color theme="5"/>
        <rFont val="Century Gothic"/>
      </rPr>
      <t>penguins'</t>
    </r>
    <r>
      <rPr>
        <sz val="10"/>
        <color theme="2" tint="-0.499984740745262"/>
        <rFont val="Century Gothic"/>
      </rPr>
      <t xml:space="preserve"> rookery, which they find just as amusing and interesting as we used to." (Charcot, 1911: 56)</t>
    </r>
  </si>
  <si>
    <r>
      <t xml:space="preserve">"On the rock where the </t>
    </r>
    <r>
      <rPr>
        <i/>
        <sz val="10"/>
        <color theme="2" tint="-0.499984740745262"/>
        <rFont val="Century Gothic"/>
      </rPr>
      <t xml:space="preserve">Francais's </t>
    </r>
    <r>
      <rPr>
        <sz val="10"/>
        <color theme="2" tint="-0.499984740745262"/>
        <rFont val="Century Gothic"/>
      </rPr>
      <t xml:space="preserve">gangway landed is a heap of old, empty and rusty preserved food tins, a pile of stacked bottles, and the </t>
    </r>
    <r>
      <rPr>
        <sz val="10"/>
        <color theme="5"/>
        <rFont val="Century Gothic"/>
      </rPr>
      <t>head of a seal.</t>
    </r>
    <r>
      <rPr>
        <sz val="10"/>
        <color theme="2" tint="-0.499984740745262"/>
        <rFont val="Century Gothic"/>
      </rPr>
      <t>" (Charcot, 1911: 61)</t>
    </r>
  </si>
  <si>
    <r>
      <t xml:space="preserve">"Some </t>
    </r>
    <r>
      <rPr>
        <sz val="10"/>
        <color theme="5"/>
        <rFont val="Century Gothic"/>
      </rPr>
      <t>poor penguins</t>
    </r>
    <r>
      <rPr>
        <sz val="10"/>
        <color theme="2" tint="-0.499984740745262"/>
        <rFont val="Century Gothic"/>
      </rPr>
      <t xml:space="preserve"> had to be killed this evening for the kitchen. Why is man bound to do evil as soon as he visits any place?" (Charcot, 1911: 63)</t>
    </r>
  </si>
  <si>
    <t>Poor penguins</t>
  </si>
  <si>
    <r>
      <t xml:space="preserve">"Some of the men take off their skis and search in vain in the snow of Sogen Islet, named after </t>
    </r>
    <r>
      <rPr>
        <sz val="10"/>
        <color theme="5"/>
        <rFont val="Century Gothic"/>
      </rPr>
      <t>our good dog</t>
    </r>
    <r>
      <rPr>
        <sz val="10"/>
        <color theme="2" tint="-0.499984740745262"/>
        <rFont val="Century Gothic"/>
      </rPr>
      <t xml:space="preserve"> which died here of old age, to see if they can find his body and that of our </t>
    </r>
    <r>
      <rPr>
        <sz val="10"/>
        <color theme="5"/>
        <rFont val="Century Gothic"/>
      </rPr>
      <t>pig Toby</t>
    </r>
    <r>
      <rPr>
        <sz val="10"/>
        <color theme="2" tint="-0.499984740745262"/>
        <rFont val="Century Gothic"/>
      </rPr>
      <t xml:space="preserve">, who lived eleven months with us and was the delight of all the crew. </t>
    </r>
    <r>
      <rPr>
        <sz val="10"/>
        <color theme="5"/>
        <rFont val="Century Gothic"/>
      </rPr>
      <t xml:space="preserve">Kiki and Polaire, two pet dogs </t>
    </r>
    <r>
      <rPr>
        <sz val="10"/>
        <color theme="2" tint="-0.499984740745262"/>
        <rFont val="Century Gothic"/>
      </rPr>
      <t>presented to us at Buenos Aires, play about over their graves without the slightest respect for their predecessors' memories." (Charcot, 1911: 64)</t>
    </r>
  </si>
  <si>
    <t xml:space="preserve">Sogen our good dog, our pig Toby, Kiki and Polaire, two pet dogs </t>
  </si>
  <si>
    <r>
      <t xml:space="preserve">"(...) while Liouville collects the </t>
    </r>
    <r>
      <rPr>
        <sz val="10"/>
        <color theme="5"/>
        <rFont val="Century Gothic"/>
      </rPr>
      <t xml:space="preserve">mosses and lichens </t>
    </r>
    <r>
      <rPr>
        <sz val="10"/>
        <color theme="2" tint="-0.499984740745262"/>
        <rFont val="Century Gothic"/>
      </rPr>
      <t xml:space="preserve">which abound here, defending himself in the meantime against the attacks of vast numbers of </t>
    </r>
    <r>
      <rPr>
        <sz val="10"/>
        <color theme="5"/>
        <rFont val="Century Gothic"/>
      </rPr>
      <t>megalestrides</t>
    </r>
    <r>
      <rPr>
        <sz val="10"/>
        <color theme="2" tint="-0.499984740745262"/>
        <rFont val="Century Gothic"/>
      </rPr>
      <t>, fine, strong chestnut-coloured birds, which thought that he had designs on their nests." (Charcot, 1911: 66)</t>
    </r>
  </si>
  <si>
    <t>Megalestrides</t>
  </si>
  <si>
    <r>
      <t xml:space="preserve">"Very often, almost every time we land, we have to put up with the attacks of the </t>
    </r>
    <r>
      <rPr>
        <sz val="10"/>
        <color theme="5"/>
        <rFont val="Century Gothic"/>
      </rPr>
      <t>megalestris</t>
    </r>
    <r>
      <rPr>
        <sz val="10"/>
        <color theme="2" tint="-0.499984740745262"/>
        <rFont val="Century Gothic"/>
      </rPr>
      <t xml:space="preserve">, and its sharp beak and strong flight justify fear. Still, I must say that never has any one of us, </t>
    </r>
    <r>
      <rPr>
        <sz val="10"/>
        <color theme="5"/>
        <rFont val="Century Gothic"/>
      </rPr>
      <t>man or dog</t>
    </r>
    <r>
      <rPr>
        <sz val="10"/>
        <color theme="2" tint="-0.499984740745262"/>
        <rFont val="Century Gothic"/>
      </rPr>
      <t>, been wounded by them, although some say that they have been struck on the head. As a rule every one detests them, but I confess that I have nothing but admiration for these courageous creatures." (Charcot, 1911: 66)</t>
    </r>
  </si>
  <si>
    <t>Megalestris, Dog</t>
  </si>
  <si>
    <r>
      <t xml:space="preserve">"Gourdon collects some </t>
    </r>
    <r>
      <rPr>
        <sz val="10"/>
        <color theme="5"/>
        <rFont val="Century Gothic"/>
      </rPr>
      <t>zoological specimens</t>
    </r>
    <r>
      <rPr>
        <sz val="10"/>
        <color theme="2" tint="-0.499984740745262"/>
        <rFont val="Century Gothic"/>
      </rPr>
      <t>…" (Charcot, 1911: 69)</t>
    </r>
  </si>
  <si>
    <t>zoological specimens</t>
  </si>
  <si>
    <r>
      <t xml:space="preserve">"We stop a few minutes to take a rest, when a </t>
    </r>
    <r>
      <rPr>
        <sz val="10"/>
        <color theme="5"/>
        <rFont val="Century Gothic"/>
      </rPr>
      <t>penguin</t>
    </r>
    <r>
      <rPr>
        <sz val="10"/>
        <color theme="2" tint="-0.499984740745262"/>
        <rFont val="Century Gothic"/>
      </rPr>
      <t xml:space="preserve"> coming up through a hole, rises right at our side. We hesitate a moment whether to kill it for food, but none of us are murderously inclined, and we decide to spare it. Like a good fairy anxious to reward us, it turns to the ice, flaps its wings, and suddenly the surface opens, making a wide channel in which the picket-boat floats. (Charcot, 1911: 71-72)</t>
    </r>
  </si>
  <si>
    <t>penguin</t>
  </si>
  <si>
    <r>
      <t xml:space="preserve">"The </t>
    </r>
    <r>
      <rPr>
        <sz val="10"/>
        <color theme="5"/>
        <rFont val="Century Gothic"/>
      </rPr>
      <t xml:space="preserve">cormorants </t>
    </r>
    <r>
      <rPr>
        <sz val="10"/>
        <color theme="2" tint="-0.499984740745262"/>
        <rFont val="Century Gothic"/>
      </rPr>
      <t xml:space="preserve">are still beside an old cairn of ours. At the last extremity we could eat these raw, or singed by the aid of our spirit for we have not seen a </t>
    </r>
    <r>
      <rPr>
        <sz val="10"/>
        <color theme="5"/>
        <rFont val="Century Gothic"/>
      </rPr>
      <t>single</t>
    </r>
    <r>
      <rPr>
        <sz val="10"/>
        <color theme="2" tint="-0.499984740745262"/>
        <rFont val="Century Gothic"/>
      </rPr>
      <t xml:space="preserve"> seal to provide us with its fat for fuel, and thus allow us to dry ourselves a little." (Charcot, 1911: 73)</t>
    </r>
  </si>
  <si>
    <t>cormorants  y Seal</t>
  </si>
  <si>
    <r>
      <t xml:space="preserve">"At last we get afloat and return to our </t>
    </r>
    <r>
      <rPr>
        <sz val="10"/>
        <color theme="5"/>
        <rFont val="Century Gothic"/>
      </rPr>
      <t>cormorant-rookery</t>
    </r>
    <r>
      <rPr>
        <sz val="10"/>
        <color theme="2" tint="-0.499984740745262"/>
        <rFont val="Century Gothic"/>
      </rPr>
      <t>, where we decide to wait for a break in the weather or a change of wind." (Charcot, 1911: 74)</t>
    </r>
  </si>
  <si>
    <t>cormorant-rookery</t>
  </si>
  <si>
    <r>
      <t xml:space="preserve">"I find a few rather rare </t>
    </r>
    <r>
      <rPr>
        <sz val="10"/>
        <color theme="5"/>
        <rFont val="Century Gothic"/>
      </rPr>
      <t>barnacles</t>
    </r>
    <r>
      <rPr>
        <sz val="10"/>
        <color theme="2" tint="-0.499984740745262"/>
        <rFont val="Century Gothic"/>
      </rPr>
      <t xml:space="preserve"> and on the summit a solitary </t>
    </r>
    <r>
      <rPr>
        <sz val="10"/>
        <color theme="5"/>
        <rFont val="Century Gothic"/>
      </rPr>
      <t>megalestris</t>
    </r>
    <r>
      <rPr>
        <sz val="10"/>
        <color theme="2" tint="-0.499984740745262"/>
        <rFont val="Century Gothic"/>
      </rPr>
      <t>." (Charcot, 1911: 74)</t>
    </r>
  </si>
  <si>
    <t>Barnacles y Megalestris</t>
  </si>
  <si>
    <r>
      <t xml:space="preserve">"We shall never know whether we touched a shallow, a spur of ice, or perhaps even an unwary </t>
    </r>
    <r>
      <rPr>
        <sz val="10"/>
        <color theme="5"/>
        <rFont val="Century Gothic"/>
      </rPr>
      <t>whale</t>
    </r>
    <r>
      <rPr>
        <sz val="10"/>
        <color theme="2" tint="-0.499984740745262"/>
        <rFont val="Century Gothic"/>
      </rPr>
      <t>." (Charcot, 1911: 80)</t>
    </r>
  </si>
  <si>
    <t>whale</t>
  </si>
  <si>
    <r>
      <t xml:space="preserve">"Ninety </t>
    </r>
    <r>
      <rPr>
        <sz val="10"/>
        <color theme="5"/>
        <rFont val="Century Gothic"/>
      </rPr>
      <t xml:space="preserve">poor penguins and a seal </t>
    </r>
    <r>
      <rPr>
        <sz val="10"/>
        <color theme="2" tint="-0.499984740745262"/>
        <rFont val="Century Gothic"/>
      </rPr>
      <t xml:space="preserve">have to be killed to provide us with a stock of fresh meat. Gain has fastened rings of variously coloured celluloid, such as are used for fowls, round the legs of numerous penguins, both young and old, and of some </t>
    </r>
    <r>
      <rPr>
        <sz val="10"/>
        <color theme="5"/>
        <rFont val="Century Gothic"/>
      </rPr>
      <t>cormorants</t>
    </r>
    <r>
      <rPr>
        <sz val="10"/>
        <color theme="2" tint="-0.499984740745262"/>
        <rFont val="Century Gothic"/>
      </rPr>
      <t>. Thus it will perhaps be possible one day to get some certain information about the movements of these birds. Some writers claim, though I do not know upon what observations they found their statements, that the parents do not return to the old rookery a second year, and that it is only inhabited by the young who were hatched there." (Charcot, 1911: 81)</t>
    </r>
  </si>
  <si>
    <t>poor penguins, seal y cormorant</t>
  </si>
  <si>
    <r>
      <t xml:space="preserve">"At 10 o'clock the sun sets and the land takes on a delicate rose tint. About us a number of </t>
    </r>
    <r>
      <rPr>
        <sz val="10"/>
        <color theme="5"/>
        <rFont val="Century Gothic"/>
      </rPr>
      <t xml:space="preserve">megapteras </t>
    </r>
    <r>
      <rPr>
        <sz val="10"/>
        <color theme="2" tint="-0.499984740745262"/>
        <rFont val="Century Gothic"/>
      </rPr>
      <t xml:space="preserve">are gambolling among the icebergs. Two of them for over ten minutes have been beating the sea violently with their tails, which they let fall quite flat, with a deafening noise. Perhaps it is an amatory demonstration, for in these movements there is nothing of the agitation or violence which would be the result, for instance, of an attack by thrashers, the dreaded enemies of the </t>
    </r>
    <r>
      <rPr>
        <sz val="10"/>
        <color theme="5"/>
        <rFont val="Century Gothic"/>
      </rPr>
      <t>whales</t>
    </r>
    <r>
      <rPr>
        <sz val="10"/>
        <color theme="2" tint="-0.499984740745262"/>
        <rFont val="Century Gothic"/>
      </rPr>
      <t>." (Charcot, 1911: 82)</t>
    </r>
  </si>
  <si>
    <t>Megapteras y Whales</t>
  </si>
  <si>
    <r>
      <t xml:space="preserve">"A </t>
    </r>
    <r>
      <rPr>
        <sz val="10"/>
        <color theme="5"/>
        <rFont val="Century Gothic"/>
      </rPr>
      <t>Weddell's Seal</t>
    </r>
    <r>
      <rPr>
        <sz val="10"/>
        <color theme="2" tint="-0.499984740745262"/>
        <rFont val="Century Gothic"/>
      </rPr>
      <t xml:space="preserve"> lies on a floe sleeping peacefully, with an occasional voluptuous stretch, paying no heed to the rolling and pitching of its couch." (Charcot, 1911: 85)</t>
    </r>
  </si>
  <si>
    <t>Weddell's Seal</t>
  </si>
  <si>
    <r>
      <t xml:space="preserve">"Toward the south in particular, the ice-cliff forms the end of a vast snow-covered terrace coming from the mountains in a gentle undulating slope, out of which rise weird and majestic granite cones, the nunotaks of Greenland, looking like monolithic nails or </t>
    </r>
    <r>
      <rPr>
        <sz val="10"/>
        <color theme="5"/>
        <rFont val="Century Gothic"/>
      </rPr>
      <t>teeth of colossal monsters.</t>
    </r>
    <r>
      <rPr>
        <sz val="10"/>
        <color theme="2" tint="-0.499984740745262"/>
        <rFont val="Century Gothic"/>
      </rPr>
      <t>" (Charcot, 1911: 92)</t>
    </r>
  </si>
  <si>
    <t>Monster</t>
  </si>
  <si>
    <r>
      <t xml:space="preserve">"In the crow's nest I am just on a level with its top plateau, which a beautiful </t>
    </r>
    <r>
      <rPr>
        <sz val="10"/>
        <color theme="5"/>
        <rFont val="Century Gothic"/>
      </rPr>
      <t>snowy petrel</t>
    </r>
    <r>
      <rPr>
        <sz val="10"/>
        <color theme="2" tint="-0.499984740745262"/>
        <rFont val="Century Gothic"/>
      </rPr>
      <t xml:space="preserve"> is skimming in its elegant flight." (Charcot, 1911: 94)</t>
    </r>
  </si>
  <si>
    <t>snowy petrel</t>
  </si>
  <si>
    <r>
      <t xml:space="preserve">"So likewise as he remarked, </t>
    </r>
    <r>
      <rPr>
        <sz val="10"/>
        <color theme="5"/>
        <rFont val="Century Gothic"/>
      </rPr>
      <t>animal life is very scarce</t>
    </r>
    <r>
      <rPr>
        <sz val="10"/>
        <color theme="2" tint="-0.499984740745262"/>
        <rFont val="Century Gothic"/>
      </rPr>
      <t xml:space="preserve">. This is a forbidding country, and only at rare intervals does a </t>
    </r>
    <r>
      <rPr>
        <sz val="10"/>
        <color theme="5"/>
        <rFont val="Century Gothic"/>
      </rPr>
      <t xml:space="preserve">whale </t>
    </r>
    <r>
      <rPr>
        <sz val="10"/>
        <color theme="2" tint="-0.499984740745262"/>
        <rFont val="Century Gothic"/>
      </rPr>
      <t>break the silence with its heavy blowing as it appears on the surface for a few moments." (Charcot, 1911: 95)</t>
    </r>
  </si>
  <si>
    <t>Animal life y Whale</t>
  </si>
  <si>
    <r>
      <t>"</t>
    </r>
    <r>
      <rPr>
        <sz val="10"/>
        <color theme="5"/>
        <rFont val="Century Gothic"/>
      </rPr>
      <t xml:space="preserve">Animal life </t>
    </r>
    <r>
      <rPr>
        <sz val="10"/>
        <color theme="2" tint="-0.499984740745262"/>
        <rFont val="Century Gothic"/>
      </rPr>
      <t xml:space="preserve">is scanty; two or three </t>
    </r>
    <r>
      <rPr>
        <sz val="10"/>
        <color theme="5"/>
        <rFont val="Century Gothic"/>
      </rPr>
      <t>seals, a few penguins</t>
    </r>
    <r>
      <rPr>
        <sz val="10"/>
        <color theme="2" tint="-0.499984740745262"/>
        <rFont val="Century Gothic"/>
      </rPr>
      <t>, and that is all." (Charcot, 1911: 105)</t>
    </r>
  </si>
  <si>
    <t>Animal life, Seals y Penguins</t>
  </si>
  <si>
    <r>
      <t xml:space="preserve">"There are plenty of </t>
    </r>
    <r>
      <rPr>
        <sz val="10"/>
        <color theme="5"/>
        <rFont val="Century Gothic"/>
      </rPr>
      <t>seals on the ice, both Crabbing and Weddell's</t>
    </r>
    <r>
      <rPr>
        <sz val="10"/>
        <color theme="2" tint="-0.499984740745262"/>
        <rFont val="Century Gothic"/>
      </rPr>
      <t xml:space="preserve">. A few </t>
    </r>
    <r>
      <rPr>
        <sz val="10"/>
        <color theme="5"/>
        <rFont val="Century Gothic"/>
      </rPr>
      <t>megalestrides</t>
    </r>
    <r>
      <rPr>
        <sz val="10"/>
        <color theme="2" tint="-0.499984740745262"/>
        <rFont val="Century Gothic"/>
      </rPr>
      <t xml:space="preserve"> make for me shrieking, as if I were planning to injure their nestlings; and, lastly, four or five </t>
    </r>
    <r>
      <rPr>
        <sz val="10"/>
        <color theme="5"/>
        <rFont val="Century Gothic"/>
      </rPr>
      <t>Adelie Penguins,</t>
    </r>
    <r>
      <rPr>
        <sz val="10"/>
        <color theme="2" tint="-0.499984740745262"/>
        <rFont val="Century Gothic"/>
      </rPr>
      <t xml:space="preserve"> destitute of all fear, come up to me and chatter away. I ask the penguins where their rookery is, but the rascals pretend not to understand, and it is no use my hunting for it, I cannot discover it. But we part none the less good friends." (Charcot, 1911: 110)</t>
    </r>
  </si>
  <si>
    <t>Seals Crabbing y Weddell's, Megalestrides y Adelie Penguins.</t>
  </si>
  <si>
    <r>
      <t xml:space="preserve">"(…) we return to our mooring place and eat, to console ourselves, an excellent dinner consisting of soup made from Brussel sprouts, of </t>
    </r>
    <r>
      <rPr>
        <sz val="10"/>
        <color theme="5"/>
        <rFont val="Century Gothic"/>
      </rPr>
      <t>seal</t>
    </r>
    <r>
      <rPr>
        <sz val="10"/>
        <color theme="2" tint="-0.499984740745262"/>
        <rFont val="Century Gothic"/>
      </rPr>
      <t xml:space="preserve"> a la Saint-Hubert, and of pure of peas. This menu was much appreciated. On the other hand, six </t>
    </r>
    <r>
      <rPr>
        <sz val="10"/>
        <color theme="5"/>
        <rFont val="Century Gothic"/>
      </rPr>
      <t>Antarctic prawns,</t>
    </r>
    <r>
      <rPr>
        <sz val="10"/>
        <color theme="2" tint="-0.499984740745262"/>
        <rFont val="Century Gothic"/>
      </rPr>
      <t xml:space="preserve"> which the zoologists had handed over to the cook, were not at all a success." (Charcot, 1911: 113)</t>
    </r>
  </si>
  <si>
    <t>Seals y Antarctic prawns</t>
  </si>
  <si>
    <r>
      <t xml:space="preserve">"Apart from </t>
    </r>
    <r>
      <rPr>
        <sz val="10"/>
        <color theme="5"/>
        <rFont val="Century Gothic"/>
      </rPr>
      <t>zoological specimens</t>
    </r>
    <r>
      <rPr>
        <sz val="10"/>
        <color theme="2" tint="-0.499984740745262"/>
        <rFont val="Century Gothic"/>
      </rPr>
      <t>, we secure thus a bucketful of small and medium-sized stones, some of which are generously given by our geologist to the crew, anxious to have souvenirs of this land of which they have been talking so long." (Charcot, 1911: 118)</t>
    </r>
  </si>
  <si>
    <r>
      <t xml:space="preserve">"As usual, there is very little </t>
    </r>
    <r>
      <rPr>
        <sz val="10"/>
        <color theme="5"/>
        <rFont val="Century Gothic"/>
      </rPr>
      <t>animal life</t>
    </r>
    <r>
      <rPr>
        <sz val="10"/>
        <color theme="2" tint="-0.499984740745262"/>
        <rFont val="Century Gothic"/>
      </rPr>
      <t xml:space="preserve">. A very few seals are asleep on the floes, and there are two </t>
    </r>
    <r>
      <rPr>
        <sz val="10"/>
        <color theme="5"/>
        <rFont val="Century Gothic"/>
      </rPr>
      <t>snowy petrels</t>
    </r>
    <r>
      <rPr>
        <sz val="10"/>
        <color theme="2" tint="-0.499984740745262"/>
        <rFont val="Century Gothic"/>
      </rPr>
      <t xml:space="preserve">, two </t>
    </r>
    <r>
      <rPr>
        <sz val="10"/>
        <color theme="5"/>
        <rFont val="Century Gothic"/>
      </rPr>
      <t>megalestrides,</t>
    </r>
    <r>
      <rPr>
        <sz val="10"/>
        <color theme="2" tint="-0.499984740745262"/>
        <rFont val="Century Gothic"/>
      </rPr>
      <t xml:space="preserve"> and five or six </t>
    </r>
    <r>
      <rPr>
        <sz val="10"/>
        <color theme="5"/>
        <rFont val="Century Gothic"/>
      </rPr>
      <t>Adelie Penguins</t>
    </r>
    <r>
      <rPr>
        <sz val="10"/>
        <color theme="2" tint="-0.499984740745262"/>
        <rFont val="Century Gothic"/>
      </rPr>
      <t xml:space="preserve">. As for </t>
    </r>
    <r>
      <rPr>
        <sz val="10"/>
        <color theme="5"/>
        <rFont val="Century Gothic"/>
      </rPr>
      <t>whales</t>
    </r>
    <r>
      <rPr>
        <sz val="10"/>
        <color theme="2" tint="-0.499984740745262"/>
        <rFont val="Century Gothic"/>
      </rPr>
      <t xml:space="preserve"> it is long since we have seen any." (Charcot, 1911: 119)</t>
    </r>
  </si>
  <si>
    <t>Animal life, Seals, Snowy petrels, Megalestrides, Adelie Penguins y Whales</t>
  </si>
  <si>
    <r>
      <t xml:space="preserve">"Gourdon has come across an </t>
    </r>
    <r>
      <rPr>
        <sz val="10"/>
        <color theme="5"/>
        <rFont val="Century Gothic"/>
      </rPr>
      <t>Antarctic Penguin.</t>
    </r>
    <r>
      <rPr>
        <sz val="10"/>
        <color theme="2" tint="-0.499984740745262"/>
        <rFont val="Century Gothic"/>
      </rPr>
      <t xml:space="preserve"> We have seen none since Wandel Island, and I think they must be rare so far south. Lastly, 18 fine </t>
    </r>
    <r>
      <rPr>
        <sz val="10"/>
        <color theme="5"/>
        <rFont val="Century Gothic"/>
      </rPr>
      <t>fish</t>
    </r>
    <r>
      <rPr>
        <sz val="10"/>
        <color theme="2" tint="-0.499984740745262"/>
        <rFont val="Century Gothic"/>
      </rPr>
      <t xml:space="preserve"> have been caught in the trammel-net." (Charcot, 1911: 123)</t>
    </r>
  </si>
  <si>
    <t>Antarctic Penguin y Fish</t>
  </si>
  <si>
    <r>
      <t xml:space="preserve">"Many </t>
    </r>
    <r>
      <rPr>
        <sz val="10"/>
        <color theme="5"/>
        <rFont val="Century Gothic"/>
      </rPr>
      <t>seals</t>
    </r>
    <r>
      <rPr>
        <sz val="10"/>
        <color theme="2" tint="-0.499984740745262"/>
        <rFont val="Century Gothic"/>
      </rPr>
      <t xml:space="preserve"> are sleeping on the ice. I am use myself by approaching them without disturbing them, and then striking my skis with my staff. In every case the sleeper opens one eye with a blink, then the other, and looks without the least astonishment on the strange apparition which I must present. If I do not move, it stretches itself out, seeks a comfortable position, and goes off to sleep again. At the side of a large mother seal, however, there is a young one asleep. I begin my game again, where on the mother shows the utmost indifference but her little one, on the other hand, is terribly scared and tries to escape, showing its teeth and snorting. I noticed that this young seal had three great scars in the caudal region, one of them almost circular and like those found, one might almost say invariably, on adults. The cause is disputed, some attributing the wounds to the struggles among the seals at the courting season. In that case the young one now before me must be extremely precocious. It is very probable that there are various reasons for these wounds, some evidently being from the attacks of thrashers and even of </t>
    </r>
    <r>
      <rPr>
        <sz val="10"/>
        <color theme="5"/>
        <rFont val="Century Gothic"/>
      </rPr>
      <t>sea-leopards</t>
    </r>
    <r>
      <rPr>
        <sz val="10"/>
        <color theme="2" tint="-0.499984740745262"/>
        <rFont val="Century Gothic"/>
      </rPr>
      <t>." (Charcot, 1911: 124)</t>
    </r>
  </si>
  <si>
    <t>Seal y Leopard Seal</t>
  </si>
  <si>
    <r>
      <t xml:space="preserve">"I spend the greater part of the night upon deck, which enables me to espy a </t>
    </r>
    <r>
      <rPr>
        <sz val="10"/>
        <color theme="5"/>
        <rFont val="Century Gothic"/>
      </rPr>
      <t xml:space="preserve">rat </t>
    </r>
    <r>
      <rPr>
        <sz val="10"/>
        <color theme="2" tint="-0.499984740745262"/>
        <rFont val="Century Gothic"/>
      </rPr>
      <t xml:space="preserve">which, the reverse of timid, is calmly wandering astern, generally in the neighbourhood of the laboratory, where there are some </t>
    </r>
    <r>
      <rPr>
        <sz val="10"/>
        <color theme="5"/>
        <rFont val="Century Gothic"/>
      </rPr>
      <t>birds</t>
    </r>
    <r>
      <rPr>
        <sz val="10"/>
        <color theme="2" tint="-0.499984740745262"/>
        <rFont val="Century Gothic"/>
      </rPr>
      <t xml:space="preserve"> waiting to be stuffed. The </t>
    </r>
    <r>
      <rPr>
        <sz val="10"/>
        <color theme="5"/>
        <rFont val="Century Gothic"/>
      </rPr>
      <t>poor little beast is pretty</t>
    </r>
    <r>
      <rPr>
        <sz val="10"/>
        <color theme="2" tint="-0.499984740745262"/>
        <rFont val="Century Gothic"/>
      </rPr>
      <t xml:space="preserve">, but still I must give orders for its destruction, for another of its kind has been seen, and as they may be of different sexes the ship might quickly be populated and our provisions, nets, and furs damaged in the same way as happened on the </t>
    </r>
    <r>
      <rPr>
        <i/>
        <sz val="10"/>
        <color theme="2" tint="-0.499984740745262"/>
        <rFont val="Century Gothic"/>
      </rPr>
      <t>Francais</t>
    </r>
    <r>
      <rPr>
        <sz val="10"/>
        <color theme="2" tint="-0.499984740745262"/>
        <rFont val="Century Gothic"/>
      </rPr>
      <t xml:space="preserve">. But if I must have rats exterminated, I set myself absolutely against the totally unnecessary destruction of the </t>
    </r>
    <r>
      <rPr>
        <sz val="10"/>
        <color theme="5"/>
        <rFont val="Century Gothic"/>
      </rPr>
      <t>megalestrides</t>
    </r>
    <r>
      <rPr>
        <sz val="10"/>
        <color theme="2" tint="-0.499984740745262"/>
        <rFont val="Century Gothic"/>
      </rPr>
      <t xml:space="preserve">, which come in great numbers to feed on the remains of the </t>
    </r>
    <r>
      <rPr>
        <sz val="10"/>
        <color theme="5"/>
        <rFont val="Century Gothic"/>
      </rPr>
      <t>seals</t>
    </r>
    <r>
      <rPr>
        <sz val="10"/>
        <color theme="2" tint="-0.499984740745262"/>
        <rFont val="Century Gothic"/>
      </rPr>
      <t xml:space="preserve"> left on the ice. My defence of them brings down on me the wrath of the sportsmen, but I do not give way; for, apart from all other considerations, in our present circumstances it is certain that if any accident forced us to abandon the ship we should be very glad to use as food these same birds, whose bodies at present are left to rot on the ice. We must kill what is necessary for our collections and our kitchen, but I will always oppose killing for the mere pleasure of destruction." (Charcot, 1911: 128)</t>
    </r>
  </si>
  <si>
    <t>Seal. Rat, megalestrides, poor little beast, Birds</t>
  </si>
  <si>
    <r>
      <t xml:space="preserve">"While Bongrain was returning from Ins observations with Boland, an Allelic Penguin jumped on the ice, holding in its beak a very big </t>
    </r>
    <r>
      <rPr>
        <sz val="10"/>
        <color theme="5"/>
        <rFont val="Century Gothic"/>
      </rPr>
      <t>fish</t>
    </r>
    <r>
      <rPr>
        <sz val="10"/>
        <color theme="2" tint="-0.499984740745262"/>
        <rFont val="Century Gothic"/>
      </rPr>
      <t xml:space="preserve">. Boland seized on it, and the fish, of a kind new to OS, is now in a bottle; but the easily comprehensible anger of the </t>
    </r>
    <r>
      <rPr>
        <sz val="10"/>
        <color theme="5"/>
        <rFont val="Century Gothic"/>
      </rPr>
      <t xml:space="preserve">poor penguin </t>
    </r>
    <r>
      <rPr>
        <sz val="10"/>
        <color theme="2" tint="-0.499984740745262"/>
        <rFont val="Century Gothic"/>
      </rPr>
      <t>was comic. In a perfect fury it accompanied the robber right back to the ship, protesting energetically." (Charcot, 1911: 129)</t>
    </r>
  </si>
  <si>
    <t>Poor penguin y Fish</t>
  </si>
  <si>
    <r>
      <t xml:space="preserve">"We embark in the Norwegian boat, and find on the reef an imposing rookery of </t>
    </r>
    <r>
      <rPr>
        <sz val="10"/>
        <color theme="5"/>
        <rFont val="Century Gothic"/>
      </rPr>
      <t>Adelie Penguins</t>
    </r>
    <r>
      <rPr>
        <sz val="10"/>
        <color theme="2" tint="-0.499984740745262"/>
        <rFont val="Century Gothic"/>
      </rPr>
      <t xml:space="preserve"> and some magnificent striated rocks, but absolutely nothing of service to our ship…" (Charcot, 1911: 135)</t>
    </r>
  </si>
  <si>
    <r>
      <t xml:space="preserve">"At 4 p.m. I sent the boat to an island, which appeared to join the mainland, and some naked rocks lying off the mouth of a considerable entrance. I had great hopes of finding </t>
    </r>
    <r>
      <rPr>
        <sz val="10"/>
        <color theme="5"/>
        <rFont val="Century Gothic"/>
      </rPr>
      <t xml:space="preserve">seal </t>
    </r>
    <r>
      <rPr>
        <sz val="10"/>
        <color theme="2" tint="-0.499984740745262"/>
        <rFont val="Century Gothic"/>
      </rPr>
      <t>in them. At 10 a.m. the boat returned, not having found anything alive on the island, but having pulled quite round what Mr. White informed me was an excellent harbour for shelter, although a rocky bottom." (Charcot, 1911: 137-138)</t>
    </r>
  </si>
  <si>
    <r>
      <t xml:space="preserve">"Lastly, and this consideration must not be despised, there is on Petermann Island a well populated </t>
    </r>
    <r>
      <rPr>
        <sz val="10"/>
        <color theme="5"/>
        <rFont val="Century Gothic"/>
      </rPr>
      <t>penguin</t>
    </r>
    <r>
      <rPr>
        <sz val="10"/>
        <color theme="2" tint="-0.499984740745262"/>
        <rFont val="Century Gothic"/>
      </rPr>
      <t xml:space="preserve"> rookery, which promises us in the autumn and spring material both for study and for food; not only fresh meat but also eggs, when it pleases these </t>
    </r>
    <r>
      <rPr>
        <sz val="10"/>
        <color theme="5"/>
        <rFont val="Century Gothic"/>
      </rPr>
      <t>good birds</t>
    </r>
    <r>
      <rPr>
        <sz val="10"/>
        <color theme="2" tint="-0.499984740745262"/>
        <rFont val="Century Gothic"/>
      </rPr>
      <t xml:space="preserve"> to provide them for us. And there is also the amusement to be derived from them." (Charcot, 1911: 141)</t>
    </r>
  </si>
  <si>
    <r>
      <t xml:space="preserve">"In turning up the ground for the foundations of the future magnetic hut we found some </t>
    </r>
    <r>
      <rPr>
        <sz val="10"/>
        <color theme="5"/>
        <rFont val="Century Gothic"/>
      </rPr>
      <t>seal bones,</t>
    </r>
    <r>
      <rPr>
        <sz val="10"/>
        <color theme="2" tint="-0.499984740745262"/>
        <rFont val="Century Gothic"/>
      </rPr>
      <t xml:space="preserve"> some of which showed curious pathological deformities." (Charcot, 1911: 143)</t>
    </r>
  </si>
  <si>
    <t>Seal Bones</t>
  </si>
  <si>
    <r>
      <t xml:space="preserve">"Nearly all of us went out after dinner to indulge in to bogganing or skiing, and we spent a good hour amusing ourselves with a </t>
    </r>
    <r>
      <rPr>
        <sz val="10"/>
        <color theme="5"/>
        <rFont val="Century Gothic"/>
      </rPr>
      <t>penguin</t>
    </r>
    <r>
      <rPr>
        <sz val="10"/>
        <color theme="2" tint="-0.499984740745262"/>
        <rFont val="Century Gothic"/>
      </rPr>
      <t xml:space="preserve"> which refused to leave us. We stuck on his head now a cap, now a mitten, and nothing could have been funnier than this grotesquely muffled creature running along the snow and trying to free himself from his cumbrous head-dress. What was most curious, he seemed himself to be delighted with the game, coming back to us, stretching out his head, and evincing great satisfaction." (Charcot, 1911: 146)</t>
    </r>
  </si>
  <si>
    <r>
      <t xml:space="preserve">"Our excursion is also enlivened by the fairly abundant </t>
    </r>
    <r>
      <rPr>
        <sz val="10"/>
        <color theme="5"/>
        <rFont val="Century Gothic"/>
      </rPr>
      <t>animal life</t>
    </r>
    <r>
      <rPr>
        <sz val="10"/>
        <color theme="2" tint="-0.499984740745262"/>
        <rFont val="Century Gothic"/>
      </rPr>
      <t xml:space="preserve"> we came across. There are a lot of </t>
    </r>
    <r>
      <rPr>
        <sz val="10"/>
        <color theme="5"/>
        <rFont val="Century Gothic"/>
      </rPr>
      <t>gulls and niegalestrides</t>
    </r>
    <r>
      <rPr>
        <sz val="10"/>
        <color theme="2" tint="-0.499984740745262"/>
        <rFont val="Century Gothic"/>
      </rPr>
      <t xml:space="preserve">, perhaps more than we have ever seen together before. On the floes the </t>
    </r>
    <r>
      <rPr>
        <sz val="10"/>
        <color theme="5"/>
        <rFont val="Century Gothic"/>
      </rPr>
      <t>penguins</t>
    </r>
    <r>
      <rPr>
        <sz val="10"/>
        <color theme="2" tint="-0.499984740745262"/>
        <rFont val="Century Gothic"/>
      </rPr>
      <t xml:space="preserve"> gaze at us gravely, while the </t>
    </r>
    <r>
      <rPr>
        <sz val="10"/>
        <color theme="5"/>
        <rFont val="Century Gothic"/>
      </rPr>
      <t>terns</t>
    </r>
    <r>
      <rPr>
        <sz val="10"/>
        <color theme="2" tint="-0.499984740745262"/>
        <rFont val="Century Gothic"/>
      </rPr>
      <t xml:space="preserve"> with their deafening cries pass overhead, and a </t>
    </r>
    <r>
      <rPr>
        <sz val="10"/>
        <color theme="5"/>
        <rFont val="Century Gothic"/>
      </rPr>
      <t xml:space="preserve">cormorant </t>
    </r>
    <r>
      <rPr>
        <sz val="10"/>
        <color theme="2" tint="-0.499984740745262"/>
        <rFont val="Century Gothic"/>
      </rPr>
      <t>cuts through air with its heavy flight, making straight for its object without a pause." (Charcot, 1911: 147)</t>
    </r>
  </si>
  <si>
    <t xml:space="preserve">Animal life, Gulls, Niegalestrides, Penguins, Terns y Cormorant </t>
  </si>
  <si>
    <r>
      <t xml:space="preserve">"A </t>
    </r>
    <r>
      <rPr>
        <sz val="10"/>
        <color theme="5"/>
        <rFont val="Century Gothic"/>
      </rPr>
      <t>whale</t>
    </r>
    <r>
      <rPr>
        <sz val="10"/>
        <color theme="2" tint="-0.499984740745262"/>
        <rFont val="Century Gothic"/>
      </rPr>
      <t xml:space="preserve"> in some shallows is engaged in an interesting operation. It is evidently trying to discover whether there is enough water for it, and for over five minutes it feels its way, sinking a little, coming up again, and finally, finding what it wants, makes its usual plunge." (Charcot, 1911: 149)</t>
    </r>
  </si>
  <si>
    <r>
      <t xml:space="preserve">"On our way back we land at Hovgard, in a big hollow where a considerable fall of the ice-cliffs has left bare the rocks covered with enormous </t>
    </r>
    <r>
      <rPr>
        <sz val="10"/>
        <color theme="5"/>
        <rFont val="Century Gothic"/>
      </rPr>
      <t>barnacles</t>
    </r>
    <r>
      <rPr>
        <sz val="10"/>
        <color theme="2" tint="-0.499984740745262"/>
        <rFont val="Century Gothic"/>
      </rPr>
      <t>." (Charcot, 1911: 149)</t>
    </r>
  </si>
  <si>
    <t>barnacles</t>
  </si>
  <si>
    <r>
      <t xml:space="preserve">"If such </t>
    </r>
    <r>
      <rPr>
        <sz val="10"/>
        <color theme="5"/>
        <rFont val="Century Gothic"/>
      </rPr>
      <t>monsters</t>
    </r>
    <r>
      <rPr>
        <sz val="10"/>
        <color theme="2" tint="-0.499984740745262"/>
        <rFont val="Century Gothic"/>
      </rPr>
      <t>, however, are dangerous neighbours when they capsize, the slight depth in which we are and the narrowness of the pass remove all fears of a collision." (Charcot, 1911: 150)</t>
    </r>
  </si>
  <si>
    <t>Monsters</t>
  </si>
  <si>
    <r>
      <t xml:space="preserve">"Chollet and two of the crew have taken a boat round the island. He found very few </t>
    </r>
    <r>
      <rPr>
        <sz val="10"/>
        <color theme="5"/>
        <rFont val="Century Gothic"/>
      </rPr>
      <t>seals</t>
    </r>
    <r>
      <rPr>
        <sz val="10"/>
        <color theme="2" tint="-0.499984740745262"/>
        <rFont val="Century Gothic"/>
      </rPr>
      <t xml:space="preserve">, and this discovery is annoying, for we want fat to economize the coal, with which I am very miserly, and I wished to lay up before the winter a good stock of meat. The </t>
    </r>
    <r>
      <rPr>
        <sz val="10"/>
        <color theme="5"/>
        <rFont val="Century Gothic"/>
      </rPr>
      <t xml:space="preserve">poor penguins </t>
    </r>
    <r>
      <rPr>
        <sz val="10"/>
        <color theme="2" tint="-0.499984740745262"/>
        <rFont val="Century Gothic"/>
      </rPr>
      <t xml:space="preserve">will be the first to suffer for this, since we must sacrifice some hundreds of them. I detest these massacres, however indispensable they are in our position, and they grieve me all the more because the </t>
    </r>
    <r>
      <rPr>
        <sz val="10"/>
        <color theme="5"/>
        <rFont val="Century Gothic"/>
      </rPr>
      <t xml:space="preserve">birds </t>
    </r>
    <r>
      <rPr>
        <sz val="10"/>
        <color theme="2" tint="-0.499984740745262"/>
        <rFont val="Century Gothic"/>
      </rPr>
      <t>here are so gentle and inoffensive." (Charcot, 1911: 151)</t>
    </r>
  </si>
  <si>
    <t>Poor penguins y Seals</t>
  </si>
  <si>
    <r>
      <t xml:space="preserve">"The </t>
    </r>
    <r>
      <rPr>
        <sz val="10"/>
        <color theme="5"/>
        <rFont val="Century Gothic"/>
      </rPr>
      <t>penguins</t>
    </r>
    <r>
      <rPr>
        <sz val="10"/>
        <color theme="2" tint="-0.499984740745262"/>
        <rFont val="Century Gothic"/>
      </rPr>
      <t xml:space="preserve">, if a subject of most absorbing study to Gain, are a perpetual distraction for us. There is, on a rock rising out of the snow a few metres from the ship, a colony of country-folk (for this is the name I give to a few couples living separate and isolated from the big rookeries) which gives us special delight. It is composed of three couples with their young and a mad penguin, which indulges in extraordinary contortions and on which the others look with a kind of indulgent pity. The men always call him the </t>
    </r>
    <r>
      <rPr>
        <sz val="10"/>
        <color theme="5"/>
        <rFont val="Century Gothic"/>
      </rPr>
      <t>'loony'.</t>
    </r>
    <r>
      <rPr>
        <sz val="10"/>
        <color theme="2" tint="-0.499984740745262"/>
        <rFont val="Century Gothic"/>
      </rPr>
      <t xml:space="preserve"> He often acts as </t>
    </r>
    <r>
      <rPr>
        <sz val="10"/>
        <color theme="5"/>
        <rFont val="Century Gothic"/>
      </rPr>
      <t xml:space="preserve">nurse to the little ones when the parents are away </t>
    </r>
    <r>
      <rPr>
        <sz val="10"/>
        <color theme="2" tint="-0.499984740745262"/>
        <rFont val="Century Gothic"/>
      </rPr>
      <t xml:space="preserve">looking for food. The young have as yet no down except on their heads, where it forms a little cap which gives them a comic appearance. They rather rouse our pity, these </t>
    </r>
    <r>
      <rPr>
        <sz val="10"/>
        <color theme="5"/>
        <rFont val="Century Gothic"/>
      </rPr>
      <t>little birds</t>
    </r>
    <r>
      <rPr>
        <sz val="10"/>
        <color theme="2" tint="-0.499984740745262"/>
        <rFont val="Century Gothic"/>
      </rPr>
      <t>, so lacking in gaiety, and already as grave and dignified as their parents." (Charcot, 1911: 152)</t>
    </r>
  </si>
  <si>
    <t xml:space="preserve">Penguins, loony, Nurse </t>
  </si>
  <si>
    <r>
      <t xml:space="preserve">"Many other young </t>
    </r>
    <r>
      <rPr>
        <sz val="10"/>
        <color theme="5"/>
        <rFont val="Century Gothic"/>
      </rPr>
      <t>penguins</t>
    </r>
    <r>
      <rPr>
        <sz val="10"/>
        <color theme="2" tint="-0.499984740745262"/>
        <rFont val="Century Gothic"/>
      </rPr>
      <t xml:space="preserve"> belonging to the big rookery have already lost their down, which has been replaced by fine blue-black feathers ; but they have as yet no white circle round the iris. This and their size and the bluish colour of their plumage are all that distinguish them from their elders. The latter take them to their bath, but the underset is strong around the rocks on account of the bad weather, and the sea breaks with considerable force, so that they have great diffi- culty in entering the water and coming out again. Some of the old ones even have had rough shocks in trying to be too clever, and it is a wonder that they come through their adventures without being injured. We spend hours watching these birds </t>
    </r>
    <r>
      <rPr>
        <sz val="10"/>
        <color theme="5"/>
        <rFont val="Century Gothic"/>
      </rPr>
      <t>with their human ways</t>
    </r>
    <r>
      <rPr>
        <sz val="10"/>
        <color theme="2" tint="-0.499984740745262"/>
        <rFont val="Century Gothic"/>
      </rPr>
      <t xml:space="preserve">. The other day I witnessed a scene which has often been repeated since. A </t>
    </r>
    <r>
      <rPr>
        <sz val="10"/>
        <color theme="5"/>
        <rFont val="Century Gothic"/>
      </rPr>
      <t xml:space="preserve">mamma </t>
    </r>
    <r>
      <rPr>
        <sz val="10"/>
        <color theme="2" tint="-0.499984740745262"/>
        <rFont val="Century Gothic"/>
      </rPr>
      <t>penguin coming back from fishing was assailed by her two starving youngsters; but, probably in order to make them take exercise, she tried to avoid them, forcing them to run and stopping from time to time to disgorge a beakful for them. Then she would start off again, holding out her beak to the little ones without opening it, making feints, but always finishing up by distributing her doles between the two witli the greatest fairness." (Charcot, 1911: 152-153)</t>
    </r>
  </si>
  <si>
    <t>penguins, Mamma</t>
  </si>
  <si>
    <r>
      <t xml:space="preserve">"Before we start back I climb as far as the cairn, where I find four </t>
    </r>
    <r>
      <rPr>
        <sz val="10"/>
        <color theme="5"/>
        <rFont val="Century Gothic"/>
      </rPr>
      <t>penguins</t>
    </r>
    <r>
      <rPr>
        <sz val="10"/>
        <color theme="2" tint="-0.499984740745262"/>
        <rFont val="Century Gothic"/>
      </rPr>
      <t xml:space="preserve"> in process of moulting. At this period of their existence these </t>
    </r>
    <r>
      <rPr>
        <sz val="10"/>
        <color theme="5"/>
        <rFont val="Century Gothic"/>
      </rPr>
      <t>poor birds</t>
    </r>
    <r>
      <rPr>
        <sz val="10"/>
        <color theme="2" tint="-0.499984740745262"/>
        <rFont val="Century Gothic"/>
      </rPr>
      <t>, separating into little groups and apparently hiding themselves away, have a curious, suffering look about them, probably due to the fact that, as they do not go into the sea during the moult, they deprive themselves of food. They seem so ashamed at being surprised by me in their retirement that I am tempted to apologise to them for my indiscreet visit." (Charcot, 1911: 153)</t>
    </r>
  </si>
  <si>
    <t>Penguins, Poor birds</t>
  </si>
  <si>
    <r>
      <t xml:space="preserve">"Just as Gain did yesterday, Liouville brings back from his trip an interesting harvest. On our way back we land on a big floe to kill a </t>
    </r>
    <r>
      <rPr>
        <sz val="10"/>
        <color theme="5"/>
        <rFont val="Century Gothic"/>
      </rPr>
      <t>sea-leopard,</t>
    </r>
    <r>
      <rPr>
        <sz val="10"/>
        <color theme="2" tint="-0.499984740745262"/>
        <rFont val="Century Gothic"/>
      </rPr>
      <t xml:space="preserve"> more than three metres long. The </t>
    </r>
    <r>
      <rPr>
        <sz val="10"/>
        <color theme="5"/>
        <rFont val="Century Gothic"/>
      </rPr>
      <t>poor brute</t>
    </r>
    <r>
      <rPr>
        <sz val="10"/>
        <color theme="2" tint="-0.499984740745262"/>
        <rFont val="Century Gothic"/>
      </rPr>
      <t xml:space="preserve"> defends itself bravely, but the revolver soon accounts for it. It is a magnificent specimen for the Museum that we tow back, but its death leaves a painful impression on my mind. It is strange that the men of the crew, who are brave fellows, </t>
    </r>
    <r>
      <rPr>
        <sz val="10"/>
        <color theme="5"/>
        <rFont val="Century Gothic"/>
      </rPr>
      <t>kind and good to the animals</t>
    </r>
    <r>
      <rPr>
        <sz val="10"/>
        <color theme="2" tint="-0.499984740745262"/>
        <rFont val="Century Gothic"/>
      </rPr>
      <t xml:space="preserve"> which they keep on board, take pleasure in these slaughters and get excited over them. It is true that the sportsmen who kill without necessity, purely for pleasure, give a bad example to the lower classes." (Charcot, 1911: 155)</t>
    </r>
  </si>
  <si>
    <t>Sea-leopard, sea-leopard, Animals</t>
  </si>
  <si>
    <r>
      <t xml:space="preserve">"Bongrain, for his part, has succeeded in killing a </t>
    </r>
    <r>
      <rPr>
        <sz val="10"/>
        <color theme="5"/>
        <rFont val="Century Gothic"/>
      </rPr>
      <t>Weddel's Seal,</t>
    </r>
    <r>
      <rPr>
        <sz val="10"/>
        <color theme="2" tint="-0.499984740745262"/>
        <rFont val="Century Gothic"/>
      </rPr>
      <t xml:space="preserve"> so that we are provided with fat and meat for some time, and our collection is getting gradually richer. We now only need a </t>
    </r>
    <r>
      <rPr>
        <sz val="10"/>
        <color theme="5"/>
        <rFont val="Century Gothic"/>
      </rPr>
      <t>Ross's Seal</t>
    </r>
    <r>
      <rPr>
        <sz val="10"/>
        <color theme="2" tint="-0.499984740745262"/>
        <rFont val="Century Gothic"/>
      </rPr>
      <t xml:space="preserve"> to complete the series of </t>
    </r>
    <r>
      <rPr>
        <sz val="10"/>
        <color theme="5"/>
        <rFont val="Century Gothic"/>
      </rPr>
      <t>Antarctic Seals</t>
    </r>
    <r>
      <rPr>
        <sz val="10"/>
        <color theme="2" tint="-0.499984740745262"/>
        <rFont val="Century Gothic"/>
      </rPr>
      <t>; but we can scarcely hope to get one of these until the summer campaign on the southern ice-pack." (Charcot, 1911: 155)</t>
    </r>
  </si>
  <si>
    <t>Weddel's Seal, Ross Seal, Antarctic Seal</t>
  </si>
  <si>
    <r>
      <t xml:space="preserve">"There are four kinds of </t>
    </r>
    <r>
      <rPr>
        <sz val="10"/>
        <color theme="5"/>
        <rFont val="Century Gothic"/>
      </rPr>
      <t>Antarctic seals,</t>
    </r>
    <r>
      <rPr>
        <sz val="10"/>
        <color theme="2" tint="-0.499984740745262"/>
        <rFont val="Century Gothic"/>
      </rPr>
      <t xml:space="preserve"> and, without giving a detailed description, which belongs to the Natural History department, I may mention some of their particularly distinctive characteristics." (Charcot, 1911: 155)</t>
    </r>
  </si>
  <si>
    <t>Antarctic seals,</t>
  </si>
  <si>
    <r>
      <t>"</t>
    </r>
    <r>
      <rPr>
        <sz val="10"/>
        <color theme="5"/>
        <rFont val="Century Gothic"/>
      </rPr>
      <t>Weddell's Seal (LeptonycHotes Weddellii) or false sea-leopard,</t>
    </r>
    <r>
      <rPr>
        <sz val="10"/>
        <color theme="2" tint="-0.499984740745262"/>
        <rFont val="Century Gothic"/>
      </rPr>
      <t xml:space="preserve"> is spotted sometimes with white, sometimes with yellow, on a yellowish or grey ground. It is slenderer than the </t>
    </r>
    <r>
      <rPr>
        <sz val="10"/>
        <color theme="5"/>
        <rFont val="Century Gothic"/>
      </rPr>
      <t>Crabbing Seal</t>
    </r>
    <r>
      <rPr>
        <sz val="10"/>
        <color theme="2" tint="-0.499984740745262"/>
        <rFont val="Century Gothic"/>
      </rPr>
      <t>, generally larger in size, and with its head proportionately smaller. The teeth are of medium size and the dentition is simple." (Charcot, 1911: 155)</t>
    </r>
  </si>
  <si>
    <t>Weddell's Seal (LeptonycHotes Weddellii) or false sea-leopard, Crabbing Seal</t>
  </si>
  <si>
    <r>
      <t xml:space="preserve">"The </t>
    </r>
    <r>
      <rPr>
        <sz val="10"/>
        <color theme="5"/>
        <rFont val="Century Gothic"/>
      </rPr>
      <t>Sea-leopard (Hydrurga Leptonyx)</t>
    </r>
    <r>
      <rPr>
        <sz val="10"/>
        <color theme="2" tint="-0.499984740745262"/>
        <rFont val="Century Gothic"/>
      </rPr>
      <t xml:space="preserve"> is the king of Antarctic seals. It is dark grey, flecked with yellow spots of a very large size. Its head, which is distinctly separated from the body and at the end of a slender neck, is long, and the powerful jaw is remarkable for its large teeth, of which the molars have a peculiar arrangement as regards their points. They are three in number, placed in a line parallel to the elongated axis of the jaw, the tops of the two small lateral points curving in towards the central one, which is large and very sharp. The </t>
    </r>
    <r>
      <rPr>
        <sz val="10"/>
        <color theme="5"/>
        <rFont val="Century Gothic"/>
      </rPr>
      <t>animal</t>
    </r>
    <r>
      <rPr>
        <sz val="10"/>
        <color theme="2" tint="-0.499984740745262"/>
        <rFont val="Century Gothic"/>
      </rPr>
      <t>, as a whole, gives a fine impression of supple force and strength." (Charcot, 1911: 155)</t>
    </r>
  </si>
  <si>
    <t>Sea-leopard (Hydrurga Leptonyx), King</t>
  </si>
  <si>
    <r>
      <t xml:space="preserve">"The </t>
    </r>
    <r>
      <rPr>
        <sz val="10"/>
        <color theme="5"/>
        <rFont val="Century Gothic"/>
      </rPr>
      <t>Crabbing Seal, or Dumont d' Urville's Seal (Lobodon Carcinophaga)</t>
    </r>
    <r>
      <rPr>
        <sz val="10"/>
        <color theme="2" tint="-0.499984740745262"/>
        <rFont val="Century Gothic"/>
      </rPr>
      <t>, has fur varying from olive-brown to silvery-white, sprinkled sometimes with large patches of a yellowish colour. Its size and proportions are intermediate between those of Weddell's and Ross's Seals. It is more heavy and thick-set than the former, and less than the latter. The molars are characteristic, small compared with those of the sea-leopard; they consist of a central point, a smaller point in front, and two or three others behind. The principal point has a bidbous crown, and all have a tendency to curve back- ward.) (Charcot, 1911: 156)</t>
    </r>
  </si>
  <si>
    <t>Crabbing Seal, or Dumont d' Urville's Seal (Lobodon Carcinophaga)</t>
  </si>
  <si>
    <r>
      <t xml:space="preserve">"As for </t>
    </r>
    <r>
      <rPr>
        <sz val="10"/>
        <color theme="5"/>
        <rFont val="Century Gothic"/>
      </rPr>
      <t>Ross's Seal (OmmatopTioca Rossi)</t>
    </r>
    <r>
      <rPr>
        <sz val="10"/>
        <color theme="2" tint="-0.499984740745262"/>
        <rFont val="Century Gothic"/>
      </rPr>
      <t>, the coloration is generally olive in the dorsal region, shading off gradually to dark olive in the abdominal region, with places that are lighter and yellowish on the neck and breast. The body is like a spindle-shaped bag, with very small limbs. The neck is thick, shaped like a large round purse under the chin. The head is short and big, the eyes prominent, and the flippers are considerably smaller than is the case with other seals. The dentition is very feeble." (Charcot, 1911: 156)</t>
    </r>
  </si>
  <si>
    <t>Ross's Seal (OmmatopTioca Rossi)</t>
  </si>
  <si>
    <r>
      <t xml:space="preserve">"All these </t>
    </r>
    <r>
      <rPr>
        <sz val="10"/>
        <color theme="5"/>
        <rFont val="Century Gothic"/>
      </rPr>
      <t>animals are harmless to man</t>
    </r>
    <r>
      <rPr>
        <sz val="10"/>
        <color theme="2" tint="-0.499984740745262"/>
        <rFont val="Century Gothic"/>
      </rPr>
      <t xml:space="preserve">, from whom they do not fly, not having learned to know him. However, I think it would be better not to trust too much in the </t>
    </r>
    <r>
      <rPr>
        <sz val="10"/>
        <color theme="5"/>
        <rFont val="Century Gothic"/>
      </rPr>
      <t>sea-leopard</t>
    </r>
    <r>
      <rPr>
        <sz val="10"/>
        <color theme="2" tint="-0.499984740745262"/>
        <rFont val="Century Gothic"/>
      </rPr>
      <t xml:space="preserve">, which is of the right size and disposition to defend itself in case of necessity. The most numerous seals around us in our winter quarters are the </t>
    </r>
    <r>
      <rPr>
        <sz val="10"/>
        <color theme="5"/>
        <rFont val="Century Gothic"/>
      </rPr>
      <t>Crabbing and Weddell's Seals</t>
    </r>
    <r>
      <rPr>
        <sz val="10"/>
        <color theme="2" tint="-0.499984740745262"/>
        <rFont val="Century Gothic"/>
      </rPr>
      <t xml:space="preserve">, sometimes in single specimens, sometimes collected in groups, even of more than one species. We have seen a fair number of sea-leopards, but always by themselves. As for </t>
    </r>
    <r>
      <rPr>
        <sz val="10"/>
        <color theme="5"/>
        <rFont val="Century Gothic"/>
      </rPr>
      <t>Fur Seals</t>
    </r>
    <r>
      <rPr>
        <sz val="10"/>
        <color theme="2" tint="-0.499984740745262"/>
        <rFont val="Century Gothic"/>
      </rPr>
      <t>, which used formerly to exist in abundance, at least in the South Shetlands, the great commercial value of their skins has caused their probably complete extinction. In any case, we have never met any, and the whalers of Deception Island, who are well placed for seeing and meeting them, have never come across any." (Charcot, 1911: 156)</t>
    </r>
  </si>
  <si>
    <t>Animals, Sea Leopard, Crabbing y Weddell's Seals, Fur Seals</t>
  </si>
  <si>
    <r>
      <t xml:space="preserve">"The snow is everywhere coloured green and red by </t>
    </r>
    <r>
      <rPr>
        <sz val="10"/>
        <color theme="5"/>
        <rFont val="Century Gothic"/>
      </rPr>
      <t>diatoms</t>
    </r>
    <r>
      <rPr>
        <sz val="10"/>
        <color theme="2" tint="-0.499984740745262"/>
        <rFont val="Century Gothic"/>
      </rPr>
      <t xml:space="preserve">, and one might almost say that white snow is the exception. Usually it is pink, but in consequence of the abundance of </t>
    </r>
    <r>
      <rPr>
        <sz val="10"/>
        <color theme="5"/>
        <rFont val="Century Gothic"/>
      </rPr>
      <t xml:space="preserve">unicellular algae </t>
    </r>
    <r>
      <rPr>
        <sz val="10"/>
        <color theme="2" tint="-0.499984740745262"/>
        <rFont val="Century Gothic"/>
      </rPr>
      <t>in places it turns to scarlet ; as for the green snow, its colour is so intense that it gives the impression, at a distance, of regular prairies." (Charcot, 1911: 157)</t>
    </r>
  </si>
  <si>
    <t xml:space="preserve">Diatoms, Unicellular algae </t>
  </si>
  <si>
    <r>
      <t xml:space="preserve">"(…) looking like carpet flowerbeds. The </t>
    </r>
    <r>
      <rPr>
        <sz val="10"/>
        <color theme="5"/>
        <rFont val="Century Gothic"/>
      </rPr>
      <t>diatoms</t>
    </r>
    <r>
      <rPr>
        <sz val="10"/>
        <color theme="2" tint="-0.499984740745262"/>
        <rFont val="Century Gothic"/>
      </rPr>
      <t xml:space="preserve"> cause this brilliant coloration of red, green, and brown." (Charcot, 1911: 157)</t>
    </r>
  </si>
  <si>
    <t xml:space="preserve">Diatoms  </t>
  </si>
  <si>
    <r>
      <t xml:space="preserve">"There are </t>
    </r>
    <r>
      <rPr>
        <sz val="10"/>
        <color theme="5"/>
        <rFont val="Century Gothic"/>
      </rPr>
      <t>whales</t>
    </r>
    <r>
      <rPr>
        <sz val="10"/>
        <color theme="2" tint="-0.499984740745262"/>
        <rFont val="Century Gothic"/>
      </rPr>
      <t xml:space="preserve"> about us in considerable number, and the sound of their powerful blowing is heard on the air every moment. As the whalers very rightly suppose, they go southward at the end of February." (Charcot, 1911: 158)</t>
    </r>
  </si>
  <si>
    <t>whales</t>
  </si>
  <si>
    <r>
      <t xml:space="preserve">"Four </t>
    </r>
    <r>
      <rPr>
        <sz val="10"/>
        <color theme="5"/>
        <rFont val="Century Gothic"/>
      </rPr>
      <t>Megalcstrides</t>
    </r>
    <r>
      <rPr>
        <sz val="10"/>
        <color theme="2" tint="-0.499984740745262"/>
        <rFont val="Century Gothic"/>
      </rPr>
      <t xml:space="preserve"> have been killed for the kitchen, and, unhappily for themselves, their flesh has been found excellent. We must be economical with them, however, for, like the </t>
    </r>
    <r>
      <rPr>
        <sz val="10"/>
        <color theme="5"/>
        <rFont val="Century Gothic"/>
      </rPr>
      <t>big petrels</t>
    </r>
    <r>
      <rPr>
        <sz val="10"/>
        <color theme="2" tint="-0.499984740745262"/>
        <rFont val="Century Gothic"/>
      </rPr>
      <t xml:space="preserve">, they help the naturalists by skinning the </t>
    </r>
    <r>
      <rPr>
        <sz val="10"/>
        <color theme="5"/>
        <rFont val="Century Gothic"/>
      </rPr>
      <t>skeletons of the seals</t>
    </r>
    <r>
      <rPr>
        <sz val="10"/>
        <color theme="2" tint="-0.499984740745262"/>
        <rFont val="Century Gothic"/>
      </rPr>
      <t xml:space="preserve"> for them." (Charcot, 1911: 160)</t>
    </r>
  </si>
  <si>
    <t>Megalcstrides, Seals, Big Petrels</t>
  </si>
  <si>
    <r>
      <t xml:space="preserve">"The naturalists have found and brought back two </t>
    </r>
    <r>
      <rPr>
        <sz val="10"/>
        <color theme="5"/>
        <rFont val="Century Gothic"/>
      </rPr>
      <t>seals.</t>
    </r>
    <r>
      <rPr>
        <sz val="10"/>
        <color theme="2" tint="-0.499984740745262"/>
        <rFont val="Century Gothic"/>
      </rPr>
      <t xml:space="preserve"> These </t>
    </r>
    <r>
      <rPr>
        <sz val="10"/>
        <color theme="5"/>
        <rFont val="Century Gothic"/>
      </rPr>
      <t>animals</t>
    </r>
    <r>
      <rPr>
        <sz val="10"/>
        <color theme="2" tint="-0.499984740745262"/>
        <rFont val="Century Gothic"/>
      </rPr>
      <t xml:space="preserve"> are now fairly numerous, and we do not require any more" (Charcot, 1911: 161)</t>
    </r>
  </si>
  <si>
    <r>
      <t xml:space="preserve">"I get back just in time to inflict a vigorous whipping on </t>
    </r>
    <r>
      <rPr>
        <i/>
        <sz val="10"/>
        <color theme="5"/>
        <rFont val="Century Gothic"/>
      </rPr>
      <t>Polaire</t>
    </r>
    <r>
      <rPr>
        <sz val="10"/>
        <color theme="5"/>
        <rFont val="Century Gothic"/>
      </rPr>
      <t>.</t>
    </r>
    <r>
      <rPr>
        <sz val="10"/>
        <color theme="2" tint="-0.499984740745262"/>
        <rFont val="Century Gothic"/>
      </rPr>
      <t xml:space="preserve"> We are trying, with great difficulty, to teach this </t>
    </r>
    <r>
      <rPr>
        <sz val="10"/>
        <color theme="5"/>
        <rFont val="Century Gothic"/>
      </rPr>
      <t xml:space="preserve">dog </t>
    </r>
    <r>
      <rPr>
        <sz val="10"/>
        <color theme="2" tint="-0.499984740745262"/>
        <rFont val="Century Gothic"/>
      </rPr>
      <t xml:space="preserve">not to pursue and frighten the </t>
    </r>
    <r>
      <rPr>
        <sz val="10"/>
        <color theme="5"/>
        <rFont val="Century Gothic"/>
      </rPr>
      <t>penguins</t>
    </r>
    <r>
      <rPr>
        <sz val="10"/>
        <color theme="2" tint="-0.499984740745262"/>
        <rFont val="Century Gothic"/>
      </rPr>
      <t xml:space="preserve">. The latter defend themselves very well when she attacks them in front; but whenever she can, and we are not there, she attacks them in the rear. Today she set upon some </t>
    </r>
    <r>
      <rPr>
        <sz val="10"/>
        <color theme="5"/>
        <rFont val="Century Gothic"/>
      </rPr>
      <t>megalestrides</t>
    </r>
    <r>
      <rPr>
        <sz val="10"/>
        <color theme="2" tint="-0.499984740745262"/>
        <rFont val="Century Gothic"/>
      </rPr>
      <t xml:space="preserve">, and one of them is dragging itself along miserably over the island wounded. Evil befel </t>
    </r>
    <r>
      <rPr>
        <i/>
        <sz val="10"/>
        <color theme="2" tint="-0.499984740745262"/>
        <rFont val="Century Gothic"/>
      </rPr>
      <t>Polaire</t>
    </r>
    <r>
      <rPr>
        <sz val="10"/>
        <color theme="2" tint="-0.499984740745262"/>
        <rFont val="Century Gothic"/>
      </rPr>
      <t xml:space="preserve">, however, for another of these </t>
    </r>
    <r>
      <rPr>
        <sz val="10"/>
        <color theme="5"/>
        <rFont val="Century Gothic"/>
      </rPr>
      <t>courageous birds</t>
    </r>
    <r>
      <rPr>
        <sz val="10"/>
        <color theme="2" tint="-0.499984740745262"/>
        <rFont val="Century Gothic"/>
      </rPr>
      <t xml:space="preserve">, coming to the help of its comrade, gave her a sharp blow with its beak, and I for my part gave her a lesson which she will remember. We are obliged to kill for our collection, as also for our food; but I do not allow useless cruelty, either on the part of the men or of the </t>
    </r>
    <r>
      <rPr>
        <sz val="10"/>
        <color theme="5"/>
        <rFont val="Century Gothic"/>
      </rPr>
      <t>animals</t>
    </r>
    <r>
      <rPr>
        <sz val="10"/>
        <color theme="2" tint="-0.499984740745262"/>
        <rFont val="Century Gothic"/>
      </rPr>
      <t>." (Charcot, 1911: 168)</t>
    </r>
  </si>
  <si>
    <t>Polaire, Dog, Megalestrides, Penguins, Animals, Corageous Birds</t>
  </si>
  <si>
    <t>x Nombre Propio</t>
  </si>
  <si>
    <r>
      <t xml:space="preserve">"This afternoon a </t>
    </r>
    <r>
      <rPr>
        <sz val="10"/>
        <color theme="5"/>
        <rFont val="Century Gothic"/>
      </rPr>
      <t xml:space="preserve">seal </t>
    </r>
    <r>
      <rPr>
        <sz val="10"/>
        <color theme="2" tint="-0.499984740745262"/>
        <rFont val="Century Gothic"/>
      </rPr>
      <t xml:space="preserve">played a joke upon us. One of my colleagues came to tell me that a </t>
    </r>
    <r>
      <rPr>
        <sz val="10"/>
        <color theme="5"/>
        <rFont val="Century Gothic"/>
      </rPr>
      <t>Crabbing Seal</t>
    </r>
    <r>
      <rPr>
        <sz val="10"/>
        <color theme="2" tint="-0.499984740745262"/>
        <rFont val="Century Gothic"/>
      </rPr>
      <t>, stranded on the beach, was in death agonies. It might have been of the greatest interest to the naturalists to examine one of these animals dying a natural death; and in order that the sea might not carry it away, we hosted it carefully on to the snow. The seal calmly allowed us to do this, and then, when we thought it safely fixed up, it slipped rapidly and with the greatest assurance between our legs and returned to the water, where it indulged in joyful frolics, which proved at once its good health and good temper." (Charcot, 1911: 171)</t>
    </r>
  </si>
  <si>
    <t>Crabbing Seal</t>
  </si>
  <si>
    <t>Crabbing Seal, Seal</t>
  </si>
  <si>
    <r>
      <t xml:space="preserve">"The </t>
    </r>
    <r>
      <rPr>
        <sz val="10"/>
        <color theme="5"/>
        <rFont val="Century Gothic"/>
      </rPr>
      <t>poor old cat</t>
    </r>
    <r>
      <rPr>
        <sz val="10"/>
        <color theme="2" tint="-0.499984740745262"/>
        <rFont val="Century Gothic"/>
      </rPr>
      <t xml:space="preserve"> which we took on board at Buenos Aires, and which presented us with six </t>
    </r>
    <r>
      <rPr>
        <sz val="10"/>
        <color theme="5"/>
        <rFont val="Century Gothic"/>
      </rPr>
      <t>kittens</t>
    </r>
    <r>
      <rPr>
        <sz val="10"/>
        <color theme="2" tint="-0.499984740745262"/>
        <rFont val="Century Gothic"/>
      </rPr>
      <t xml:space="preserve">, is dead. She was an affectionate </t>
    </r>
    <r>
      <rPr>
        <sz val="10"/>
        <color theme="5"/>
        <rFont val="Century Gothic"/>
      </rPr>
      <t>creature</t>
    </r>
    <r>
      <rPr>
        <sz val="10"/>
        <color theme="2" tint="-0.499984740745262"/>
        <rFont val="Century Gothic"/>
      </rPr>
      <t>, very touching in her maternal love." (Charcot, 1911: 172)</t>
    </r>
  </si>
  <si>
    <t>Cat, Kittens, Creature</t>
  </si>
  <si>
    <t>PERROS / GATO</t>
  </si>
  <si>
    <r>
      <t xml:space="preserve">"A </t>
    </r>
    <r>
      <rPr>
        <sz val="10"/>
        <color theme="5"/>
        <rFont val="Century Gothic"/>
      </rPr>
      <t>Crabbing Seal</t>
    </r>
    <r>
      <rPr>
        <sz val="10"/>
        <color theme="2" tint="-0.499984740745262"/>
        <rFont val="Century Gothic"/>
      </rPr>
      <t xml:space="preserve"> in the water looks on at our work with a mocking air. I throw a snowball full in its face, and with an air of offended dignity it snorts its thorough disapproval of the Uberty that I have dared to take." (Charcot, 1911: 174)</t>
    </r>
  </si>
  <si>
    <r>
      <t xml:space="preserve">"They start their important duties with a master-stroke, serving up a formidable pie of </t>
    </r>
    <r>
      <rPr>
        <sz val="10"/>
        <color theme="5"/>
        <rFont val="Century Gothic"/>
      </rPr>
      <t>seal and penguin</t>
    </r>
    <r>
      <rPr>
        <sz val="10"/>
        <color theme="2" tint="-0.499984740745262"/>
        <rFont val="Century Gothic"/>
      </rPr>
      <t>, seasoned with blubber, the composition of which, it seems, they have been thinking of for several weeks." (Charcot, 1911: 175)</t>
    </r>
  </si>
  <si>
    <t>Seal y Penguin</t>
  </si>
  <si>
    <r>
      <t xml:space="preserve">"Our island is gradually being deserted by its </t>
    </r>
    <r>
      <rPr>
        <sz val="10"/>
        <color theme="5"/>
        <rFont val="Century Gothic"/>
      </rPr>
      <t>birds</t>
    </r>
    <r>
      <rPr>
        <sz val="10"/>
        <color theme="2" tint="-0.499984740745262"/>
        <rFont val="Century Gothic"/>
      </rPr>
      <t xml:space="preserve">. All have already left their nests and many have gone away. The </t>
    </r>
    <r>
      <rPr>
        <sz val="10"/>
        <color theme="5"/>
        <rFont val="Century Gothic"/>
      </rPr>
      <t>penguins</t>
    </r>
    <r>
      <rPr>
        <sz val="10"/>
        <color theme="2" tint="-0.499984740745262"/>
        <rFont val="Century Gothic"/>
      </rPr>
      <t xml:space="preserve"> come and go in groups, almost all the young ones being able now to go into the sea, and rest on the island after their fishing. The </t>
    </r>
    <r>
      <rPr>
        <sz val="10"/>
        <color theme="5"/>
        <rFont val="Century Gothic"/>
      </rPr>
      <t xml:space="preserve">Giant Petrels and the Megalestrides </t>
    </r>
    <r>
      <rPr>
        <sz val="10"/>
        <color theme="2" tint="-0.499984740745262"/>
        <rFont val="Century Gothic"/>
      </rPr>
      <t xml:space="preserve">are still here in fairly big numbers, attracted by the bodies of the </t>
    </r>
    <r>
      <rPr>
        <sz val="10"/>
        <color theme="5"/>
        <rFont val="Century Gothic"/>
      </rPr>
      <t>seals, and so are some Sheath-bills. The pretty little Snowy Petrels (Pagodroma Nirca)</t>
    </r>
    <r>
      <rPr>
        <sz val="10"/>
        <color theme="2" tint="-0.499984740745262"/>
        <rFont val="Century Gothic"/>
      </rPr>
      <t>, arrived in bands at tho same time as the ice coining from the south." (Charcot, 1911: 176)</t>
    </r>
  </si>
  <si>
    <t>Penguins, Birds, Giant Petrels, Megalestrides, Seals, Sheath-bills y Snowy Petrels (Pagodroma Nirca)</t>
  </si>
  <si>
    <r>
      <t xml:space="preserve">"A </t>
    </r>
    <r>
      <rPr>
        <sz val="10"/>
        <color theme="5"/>
        <rFont val="Century Gothic"/>
      </rPr>
      <t xml:space="preserve">sea-leopard </t>
    </r>
    <r>
      <rPr>
        <sz val="10"/>
        <color theme="2" tint="-0.499984740745262"/>
        <rFont val="Century Gothic"/>
      </rPr>
      <t xml:space="preserve">succeeds easily in breaking through the ice with its head, and looks at us curiously through the hole which it has made. This is the usual practice with </t>
    </r>
    <r>
      <rPr>
        <sz val="10"/>
        <color theme="5"/>
        <rFont val="Century Gothic"/>
      </rPr>
      <t>seals</t>
    </r>
    <r>
      <rPr>
        <sz val="10"/>
        <color theme="2" tint="-0.499984740745262"/>
        <rFont val="Century Gothic"/>
      </rPr>
      <t xml:space="preserve"> for breathing when the sea is covered with pack-ice." (Charcot, 1911: 178)</t>
    </r>
  </si>
  <si>
    <t xml:space="preserve">sea-leopard </t>
  </si>
  <si>
    <r>
      <t xml:space="preserve">"The ship's </t>
    </r>
    <r>
      <rPr>
        <sz val="10"/>
        <color theme="5"/>
        <rFont val="Century Gothic"/>
      </rPr>
      <t>rat,</t>
    </r>
    <r>
      <rPr>
        <sz val="10"/>
        <color theme="2" tint="-0.499984740745262"/>
        <rFont val="Century Gothic"/>
      </rPr>
      <t xml:space="preserve"> the only one since his companion committed </t>
    </r>
    <r>
      <rPr>
        <sz val="10"/>
        <color theme="5"/>
        <rFont val="Century Gothic"/>
      </rPr>
      <t>suicide</t>
    </r>
    <r>
      <rPr>
        <sz val="10"/>
        <color theme="2" tint="-0.499984740745262"/>
        <rFont val="Century Gothic"/>
      </rPr>
      <t xml:space="preserve"> by falling through one of the scuppers, after having given no signs of life for two months has again given proof of his existence by eating two </t>
    </r>
    <r>
      <rPr>
        <sz val="10"/>
        <color theme="5"/>
        <rFont val="Century Gothic"/>
      </rPr>
      <t>birds</t>
    </r>
    <r>
      <rPr>
        <sz val="10"/>
        <color theme="2" tint="-0.499984740745262"/>
        <rFont val="Century Gothic"/>
      </rPr>
      <t xml:space="preserve"> prepared by Gain. It is sad that he is spoiling our collections thus, for the </t>
    </r>
    <r>
      <rPr>
        <sz val="10"/>
        <color theme="5"/>
        <rFont val="Century Gothic"/>
      </rPr>
      <t>cats</t>
    </r>
    <r>
      <rPr>
        <sz val="10"/>
        <color theme="2" tint="-0.499984740745262"/>
        <rFont val="Century Gothic"/>
      </rPr>
      <t xml:space="preserve"> seem to trouble very little about him, and we too could easily have put up with him. I had even a scheme for taming him. How this </t>
    </r>
    <r>
      <rPr>
        <sz val="10"/>
        <color theme="5"/>
        <rFont val="Century Gothic"/>
      </rPr>
      <t xml:space="preserve">poor solitary rat </t>
    </r>
    <r>
      <rPr>
        <sz val="10"/>
        <color theme="2" tint="-0.499984740745262"/>
        <rFont val="Century Gothic"/>
      </rPr>
      <t>must be bored, and how much he must regret his choice of a ship !" (Charcot, 1911: 180-181)</t>
    </r>
  </si>
  <si>
    <t>Poor solitary rat, Cat y Birds</t>
  </si>
  <si>
    <r>
      <t xml:space="preserve">"Meat has to be fetched from the larder, and sometimes the bodies of </t>
    </r>
    <r>
      <rPr>
        <sz val="10"/>
        <color theme="5"/>
        <rFont val="Century Gothic"/>
      </rPr>
      <t>seals</t>
    </r>
    <r>
      <rPr>
        <sz val="10"/>
        <color theme="2" tint="-0.499984740745262"/>
        <rFont val="Century Gothic"/>
      </rPr>
      <t xml:space="preserve"> have to be brought from a considerable distance and cut up." (Charcot, 1911: 186)</t>
    </r>
  </si>
  <si>
    <t>seals</t>
  </si>
  <si>
    <r>
      <t xml:space="preserve">"Most of the </t>
    </r>
    <r>
      <rPr>
        <sz val="10"/>
        <color theme="5"/>
        <rFont val="Century Gothic"/>
      </rPr>
      <t>birds</t>
    </r>
    <r>
      <rPr>
        <sz val="10"/>
        <color theme="2" tint="-0.499984740745262"/>
        <rFont val="Century Gothic"/>
      </rPr>
      <t xml:space="preserve"> have left Petermann. From time to time we are visited by a few </t>
    </r>
    <r>
      <rPr>
        <sz val="10"/>
        <color theme="5"/>
        <rFont val="Century Gothic"/>
      </rPr>
      <t>penguins</t>
    </r>
    <r>
      <rPr>
        <sz val="10"/>
        <color theme="2" tint="-0.499984740745262"/>
        <rFont val="Century Gothic"/>
      </rPr>
      <t xml:space="preserve">, which come to fish in the neighbourhood and rest on the island. A large number of </t>
    </r>
    <r>
      <rPr>
        <sz val="10"/>
        <color theme="5"/>
        <rFont val="Century Gothic"/>
      </rPr>
      <t>Snowy Petrels</t>
    </r>
    <r>
      <rPr>
        <sz val="10"/>
        <color theme="2" tint="-0.499984740745262"/>
        <rFont val="Century Gothic"/>
      </rPr>
      <t xml:space="preserve">, charming and elegant little birds, white as the snow from which they take their name, live around the boat still, feeding on the scraps thrown away from the kitchen. Only the beak and eyes of these birds are black, and when they fly over the snow their bodies are lost against it, and three tiny black points seem to be crossing through space. These birds have taken the place of the </t>
    </r>
    <r>
      <rPr>
        <sz val="10"/>
        <color theme="5"/>
        <rFont val="Century Gothic"/>
      </rPr>
      <t xml:space="preserve">Sheathbills </t>
    </r>
    <r>
      <rPr>
        <sz val="10"/>
        <color theme="2" tint="-0.499984740745262"/>
        <rFont val="Century Gothic"/>
      </rPr>
      <t xml:space="preserve">which lived in the same away around the </t>
    </r>
    <r>
      <rPr>
        <i/>
        <sz val="10"/>
        <color theme="2" tint="-0.499984740745262"/>
        <rFont val="Century Gothic"/>
      </rPr>
      <t>Francais</t>
    </r>
    <r>
      <rPr>
        <sz val="10"/>
        <color theme="2" tint="-0.499984740745262"/>
        <rFont val="Century Gothic"/>
      </rPr>
      <t>, and which are rather scarce this year. We have had to kill a few of the petrels for our collection, but we leave the others in peace, and they let us come near them without fear." (Charcot, 1911: 196)</t>
    </r>
  </si>
  <si>
    <t xml:space="preserve">Penguins, Sheathbills, Snow Petrels </t>
  </si>
  <si>
    <r>
      <t xml:space="preserve">"Gain has found some interesting </t>
    </r>
    <r>
      <rPr>
        <sz val="10"/>
        <color theme="5"/>
        <rFont val="Century Gothic"/>
      </rPr>
      <t xml:space="preserve">parasites </t>
    </r>
    <r>
      <rPr>
        <sz val="10"/>
        <color theme="2" tint="-0.499984740745262"/>
        <rFont val="Century Gothic"/>
      </rPr>
      <t xml:space="preserve">on their heads. And one of them which was killed had a congenital anomaly in the shape of only one claw; we have seen several others in a like case. One of these </t>
    </r>
    <r>
      <rPr>
        <sz val="10"/>
        <color theme="5"/>
        <rFont val="Century Gothic"/>
      </rPr>
      <t>birds</t>
    </r>
    <r>
      <rPr>
        <sz val="10"/>
        <color theme="2" tint="-0.499984740745262"/>
        <rFont val="Century Gothic"/>
      </rPr>
      <t xml:space="preserve"> made his way into the cook's galley, and the cook soon tamed him. He was feeding him on rice! This is certainly an unexpected diet for an </t>
    </r>
    <r>
      <rPr>
        <sz val="10"/>
        <color theme="5"/>
        <rFont val="Century Gothic"/>
      </rPr>
      <t>Antarctic petrel</t>
    </r>
    <r>
      <rPr>
        <sz val="10"/>
        <color theme="2" tint="-0.499984740745262"/>
        <rFont val="Century Gothic"/>
      </rPr>
      <t xml:space="preserve">. Unfortunately, at the end of a few days, the </t>
    </r>
    <r>
      <rPr>
        <sz val="10"/>
        <color theme="5"/>
        <rFont val="Century Gothic"/>
      </rPr>
      <t>poor little bird</t>
    </r>
    <r>
      <rPr>
        <sz val="10"/>
        <color theme="2" tint="-0.499984740745262"/>
        <rFont val="Century Gothic"/>
      </rPr>
      <t xml:space="preserve"> burnt his wings cruelly, and we had to kill him to put him out of his suffering." (Charcot, 1911: 196)</t>
    </r>
  </si>
  <si>
    <t>Antarctic petrel, Poor little bird</t>
  </si>
  <si>
    <r>
      <t xml:space="preserve">"One of our Norwegian boats, which we had intentionally stranded lose to a little cove where the </t>
    </r>
    <r>
      <rPr>
        <sz val="10"/>
        <color theme="5"/>
        <rFont val="Century Gothic"/>
      </rPr>
      <t>seals</t>
    </r>
    <r>
      <rPr>
        <sz val="10"/>
        <color theme="2" tint="-0.499984740745262"/>
        <rFont val="Century Gothic"/>
      </rPr>
      <t xml:space="preserve"> sometimes come, was in danger through the abrupt departure of the ice." (Charcot, 1911: 197)</t>
    </r>
  </si>
  <si>
    <r>
      <t xml:space="preserve">"With great kindness, the crew has spontaneously gone in all directions to look for </t>
    </r>
    <r>
      <rPr>
        <sz val="10"/>
        <color theme="5"/>
        <rFont val="Century Gothic"/>
      </rPr>
      <t>seals and for penguins and other birds</t>
    </r>
    <r>
      <rPr>
        <sz val="10"/>
        <color theme="2" tint="-0.499984740745262"/>
        <rFont val="Century Gothic"/>
      </rPr>
      <t xml:space="preserve">. Dufreche has even nearly drowned himself while setting hoopnets for </t>
    </r>
    <r>
      <rPr>
        <sz val="10"/>
        <color theme="5"/>
        <rFont val="Century Gothic"/>
      </rPr>
      <t>fish</t>
    </r>
    <r>
      <rPr>
        <sz val="10"/>
        <color theme="2" tint="-0.499984740745262"/>
        <rFont val="Century Gothic"/>
      </rPr>
      <t xml:space="preserve"> on the edge of the pack-ice, which has formed again in the cove." (Charcot, 1911: 200)</t>
    </r>
  </si>
  <si>
    <t>Seals, penguins y other birds</t>
  </si>
  <si>
    <r>
      <t xml:space="preserve">"(…) and an interrogation-mark, and lastly, a huge </t>
    </r>
    <r>
      <rPr>
        <i/>
        <sz val="10"/>
        <color theme="2" tint="-0.499984740745262"/>
        <rFont val="Century Gothic"/>
      </rPr>
      <t>feu-de-joie</t>
    </r>
    <r>
      <rPr>
        <sz val="10"/>
        <color theme="2" tint="-0.499984740745262"/>
        <rFont val="Century Gothic"/>
      </rPr>
      <t xml:space="preserve">, composed of </t>
    </r>
    <r>
      <rPr>
        <sz val="10"/>
        <color theme="5"/>
        <rFont val="Century Gothic"/>
      </rPr>
      <t>penguin</t>
    </r>
    <r>
      <rPr>
        <sz val="10"/>
        <color theme="2" tint="-0.499984740745262"/>
        <rFont val="Century Gothic"/>
      </rPr>
      <t xml:space="preserve">-fat and the body of a </t>
    </r>
    <r>
      <rPr>
        <sz val="10"/>
        <color theme="5"/>
        <rFont val="Century Gothic"/>
      </rPr>
      <t>seal,</t>
    </r>
    <r>
      <rPr>
        <sz val="10"/>
        <color theme="2" tint="-0.499984740745262"/>
        <rFont val="Century Gothic"/>
      </rPr>
      <t xml:space="preserve"> all abundantly soaked in spirit, which continued to blaze, illuminating the island in fantastic fashion, until 5 a.m." (Charcot, 1911: 203)</t>
    </r>
  </si>
  <si>
    <t>Penguin y Seal</t>
  </si>
  <si>
    <r>
      <t>"</t>
    </r>
    <r>
      <rPr>
        <i/>
        <sz val="10"/>
        <color theme="5"/>
        <rFont val="Century Gothic"/>
      </rPr>
      <t>Polaire</t>
    </r>
    <r>
      <rPr>
        <sz val="10"/>
        <color theme="2" tint="-0.499984740745262"/>
        <rFont val="Century Gothic"/>
      </rPr>
      <t xml:space="preserve"> has again given birth to two </t>
    </r>
    <r>
      <rPr>
        <sz val="10"/>
        <color theme="5"/>
        <rFont val="Century Gothic"/>
      </rPr>
      <t>puppies</t>
    </r>
    <r>
      <rPr>
        <sz val="10"/>
        <color theme="2" tint="-0.499984740745262"/>
        <rFont val="Century Gothic"/>
      </rPr>
      <t xml:space="preserve">, of which -we decide to keep one. This four-footed son of the Antarctic, who is to be called by the strange name of </t>
    </r>
    <r>
      <rPr>
        <sz val="10"/>
        <color theme="5"/>
        <rFont val="Century Gothic"/>
      </rPr>
      <t>Gugumus</t>
    </r>
    <r>
      <rPr>
        <sz val="10"/>
        <color theme="2" tint="-0.499984740745262"/>
        <rFont val="Century Gothic"/>
      </rPr>
      <t xml:space="preserve">, is going to live with his </t>
    </r>
    <r>
      <rPr>
        <sz val="10"/>
        <color theme="5"/>
        <rFont val="Century Gothic"/>
      </rPr>
      <t>brother Bibi,</t>
    </r>
    <r>
      <rPr>
        <sz val="10"/>
        <color theme="2" tint="-0.499984740745262"/>
        <rFont val="Century Gothic"/>
      </rPr>
      <t xml:space="preserve"> his </t>
    </r>
    <r>
      <rPr>
        <sz val="10"/>
        <color theme="5"/>
        <rFont val="Century Gothic"/>
      </rPr>
      <t>mother Polaire, and his father Kiki</t>
    </r>
    <r>
      <rPr>
        <sz val="10"/>
        <color theme="2" tint="-0.499984740745262"/>
        <rFont val="Century Gothic"/>
      </rPr>
      <t xml:space="preserve">, on the most intimate and friendly terms with the three </t>
    </r>
    <r>
      <rPr>
        <sz val="10"/>
        <color theme="5"/>
        <rFont val="Century Gothic"/>
      </rPr>
      <t>kittens</t>
    </r>
    <r>
      <rPr>
        <sz val="10"/>
        <color theme="2" tint="-0.499984740745262"/>
        <rFont val="Century Gothic"/>
      </rPr>
      <t xml:space="preserve"> born at Buenos Aires and the cat taken on board at Cherbourg." (Charcot, 1911: 207-208)</t>
    </r>
  </si>
  <si>
    <t>Puppies, Gugumus, brother Bibi, mother Polaire, his father Kiki y Kittens</t>
  </si>
  <si>
    <r>
      <t xml:space="preserve">"Whether it is through the </t>
    </r>
    <r>
      <rPr>
        <sz val="10"/>
        <color theme="5"/>
        <rFont val="Century Gothic"/>
      </rPr>
      <t xml:space="preserve">seal's </t>
    </r>
    <r>
      <rPr>
        <sz val="10"/>
        <color theme="2" tint="-0.499984740745262"/>
        <rFont val="Century Gothic"/>
      </rPr>
      <t xml:space="preserve">meat-seals of the </t>
    </r>
    <r>
      <rPr>
        <sz val="10"/>
        <color theme="5"/>
        <rFont val="Century Gothic"/>
      </rPr>
      <t xml:space="preserve">Weddell species </t>
    </r>
    <r>
      <rPr>
        <sz val="10"/>
        <color theme="2" tint="-0.499984740745262"/>
        <rFont val="Century Gothic"/>
      </rPr>
      <t>having appeared in great numbers last month- or for some other reason, the improvement in the health of Godfroy and myself increases daily." (Charcot, 1911: 212)</t>
    </r>
  </si>
  <si>
    <t>Seal, Weddell Species</t>
  </si>
  <si>
    <r>
      <t xml:space="preserve">"One of our dogs, </t>
    </r>
    <r>
      <rPr>
        <sz val="10"/>
        <color theme="5"/>
        <rFont val="Century Gothic"/>
      </rPr>
      <t>Bibi</t>
    </r>
    <r>
      <rPr>
        <sz val="10"/>
        <color theme="2" tint="-0.499984740745262"/>
        <rFont val="Century Gothic"/>
      </rPr>
      <t xml:space="preserve">, has been away for 36 hours and we feared that he had met with an accident, but this morning he turned up again quietly, rather abashed and very hungry. The crew say that he has passed all this time in a crevasse at some distance from the ship, into which he must have fallen, and they have indeed found a tuft of his hair. The </t>
    </r>
    <r>
      <rPr>
        <sz val="10"/>
        <color theme="5"/>
        <rFont val="Century Gothic"/>
      </rPr>
      <t xml:space="preserve">poor beast </t>
    </r>
    <r>
      <rPr>
        <sz val="10"/>
        <color theme="2" tint="-0.499984740745262"/>
        <rFont val="Century Gothic"/>
      </rPr>
      <t>does not seem to have suffered very much from the 20° below zero." (Charcot, 1911: 215)</t>
    </r>
  </si>
  <si>
    <t xml:space="preserve">Bibi, Poor beast </t>
  </si>
  <si>
    <r>
      <t>"</t>
    </r>
    <r>
      <rPr>
        <sz val="10"/>
        <color theme="5"/>
        <rFont val="Century Gothic"/>
      </rPr>
      <t>Seals</t>
    </r>
    <r>
      <rPr>
        <sz val="10"/>
        <color theme="2" tint="-0.499984740745262"/>
        <rFont val="Century Gothic"/>
      </rPr>
      <t xml:space="preserve">, fortunately, are again abundant and we can kill more than we require for our food supply. On board the </t>
    </r>
    <r>
      <rPr>
        <i/>
        <sz val="10"/>
        <color theme="2" tint="-0.499984740745262"/>
        <rFont val="Century Gothic"/>
      </rPr>
      <t>Discovery</t>
    </r>
    <r>
      <rPr>
        <sz val="10"/>
        <color theme="2" tint="-0.499984740745262"/>
        <rFont val="Century Gothic"/>
      </rPr>
      <t xml:space="preserve"> there was also a serious outbreak of scurvy, much more classical in its nature than ours, which was rapidly and completely got rid of by using the flesh of these </t>
    </r>
    <r>
      <rPr>
        <sz val="10"/>
        <color theme="5"/>
        <rFont val="Century Gothic"/>
      </rPr>
      <t>animals</t>
    </r>
    <r>
      <rPr>
        <sz val="10"/>
        <color theme="2" tint="-0.499984740745262"/>
        <rFont val="Century Gothic"/>
      </rPr>
      <t>. This meat, which it is difficult to compare with anything else, and which is pleasant to my taste, is a precious resource for Antarctic expeditions and furnishes us with a diet of which we will not get tired. When cooked in steaks with a little butter I have consumed great quantities of it with sauerkraut, of which I laid in an ample stock." (Charcot, 1911: 217)</t>
    </r>
  </si>
  <si>
    <t>Seals, Steaks, Meat</t>
  </si>
  <si>
    <r>
      <t xml:space="preserve">"The men, in their anxiety to see us cured, hunt for </t>
    </r>
    <r>
      <rPr>
        <sz val="10"/>
        <color theme="5"/>
        <rFont val="Century Gothic"/>
      </rPr>
      <t>seals</t>
    </r>
    <r>
      <rPr>
        <sz val="10"/>
        <color theme="2" tint="-0.499984740745262"/>
        <rFont val="Century Gothic"/>
      </rPr>
      <t xml:space="preserve"> on every side and even risk their lives to bring them in. So I have to watch them and prevent them from being too rash. Today I am told that a fine seal is asleep on one of the little islets to the south. I go to the place from which it can be seen ami make out not one but two, the second appearing qiute small. With some difficulty we get near them and find a</t>
    </r>
    <r>
      <rPr>
        <sz val="10"/>
        <color theme="5"/>
        <rFont val="Century Gothic"/>
      </rPr>
      <t xml:space="preserve"> female Weddell's Seal</t>
    </r>
    <r>
      <rPr>
        <sz val="10"/>
        <color theme="2" tint="-0.499984740745262"/>
        <rFont val="Century Gothic"/>
      </rPr>
      <t xml:space="preserve">, which has just given birth. With the greatest precaution, in order not to frighten them, we approached the interesting couple. The mother seemed in a condition of considerable prostration. Nothing could have been more touching in the midst of this gloomy scenery, so little suggestive of life, than </t>
    </r>
    <r>
      <rPr>
        <sz val="10"/>
        <color theme="5"/>
        <rFont val="Century Gothic"/>
      </rPr>
      <t>the little seal, disconcertingly human</t>
    </r>
    <r>
      <rPr>
        <sz val="10"/>
        <color theme="2" tint="-0.499984740745262"/>
        <rFont val="Century Gothic"/>
      </rPr>
      <t xml:space="preserve">, charming alike in physiognomy and size, beside its </t>
    </r>
    <r>
      <rPr>
        <sz val="10"/>
        <color theme="5"/>
        <rFont val="Century Gothic"/>
      </rPr>
      <t>mother</t>
    </r>
    <r>
      <rPr>
        <sz val="10"/>
        <color theme="2" tint="-0.499984740745262"/>
        <rFont val="Century Gothic"/>
      </rPr>
      <t xml:space="preserve"> with her massive and clumsy form. Covered with a thick, soft fur, yellow spotted with black, it spent most of its time on its back, amusing itself like a child, stretching out its flippers, playing about and rubbing itself against its mother, with its quaint little round face and fine large eyes full of astonishment and roguery." (Charcot, 1911: 217)</t>
    </r>
  </si>
  <si>
    <t xml:space="preserve"> female Weddell's Seal</t>
  </si>
  <si>
    <r>
      <t xml:space="preserve">"While we were watching it, </t>
    </r>
    <r>
      <rPr>
        <sz val="10"/>
        <color theme="5"/>
        <rFont val="Century Gothic"/>
      </rPr>
      <t>a male of the same species, no doubt the father</t>
    </r>
    <r>
      <rPr>
        <sz val="10"/>
        <color theme="2" tint="-0.499984740745262"/>
        <rFont val="Century Gothic"/>
      </rPr>
      <t>, appeared through a hole in the ice and started to intone for the benefit of the others a curious, if not particularly melodious, little song." (Charcot, 1911: 218)</t>
    </r>
  </si>
  <si>
    <t>a male of the same species, no doubt the father</t>
  </si>
  <si>
    <r>
      <t xml:space="preserve">"We photographed this </t>
    </r>
    <r>
      <rPr>
        <sz val="10"/>
        <color theme="5"/>
        <rFont val="Century Gothic"/>
      </rPr>
      <t>Antarctic family group</t>
    </r>
    <r>
      <rPr>
        <sz val="10"/>
        <color theme="2" tint="-0.499984740745262"/>
        <rFont val="Century Gothic"/>
      </rPr>
      <t xml:space="preserve"> from all sides, and then I drew close and took the little one in my arms. It was delighted, showing no fear, but </t>
    </r>
    <r>
      <rPr>
        <sz val="10"/>
        <color theme="5"/>
        <rFont val="Century Gothic"/>
      </rPr>
      <t>acting just like a baby</t>
    </r>
    <r>
      <rPr>
        <sz val="10"/>
        <color theme="2" tint="-0.499984740745262"/>
        <rFont val="Century Gothic"/>
      </rPr>
      <t xml:space="preserve">, and when I put the soft little body back on the ice again it came crawling up to me, rubbing up against my legs and asking for fresh caresses. Must I confess that the memory of a little being which I left at home in France came to me so sharply that there was a catch in my throat"? I felt ashamed before the rest of the party, and I did not take into my arms again the little seal which caused me so much emotion, though I would have liked to fondle and embrace it. The </t>
    </r>
    <r>
      <rPr>
        <sz val="10"/>
        <color theme="5"/>
        <rFont val="Century Gothic"/>
      </rPr>
      <t xml:space="preserve">mother seal </t>
    </r>
    <r>
      <rPr>
        <sz val="10"/>
        <color theme="2" tint="-0.499984740745262"/>
        <rFont val="Century Gothic"/>
      </rPr>
      <t>was a little anxious and snorted and protested loudly, trying to frighten me, but she was immediately reassured when her infant came back to her. He began to suck at once, so greedily that the milk ran out of his nostrils." (Charcot, 1911: 218)</t>
    </r>
  </si>
  <si>
    <t>Antarctic family group, Baby, Mother</t>
  </si>
  <si>
    <r>
      <t xml:space="preserve">"There was no need for me to order that these </t>
    </r>
    <r>
      <rPr>
        <sz val="10"/>
        <color theme="5"/>
        <rFont val="Century Gothic"/>
      </rPr>
      <t>animals'</t>
    </r>
    <r>
      <rPr>
        <sz val="10"/>
        <color theme="2" tint="-0.499984740745262"/>
        <rFont val="Century Gothic"/>
      </rPr>
      <t xml:space="preserve"> lives be spared, for I very much suspect (and some words I overheard confirmed my suspicions) that the </t>
    </r>
    <r>
      <rPr>
        <sz val="10"/>
        <color theme="5"/>
        <rFont val="Century Gothic"/>
      </rPr>
      <t>men who accompanied me, nearly all of them fathers of a family, had felt the same emotions as myself.</t>
    </r>
    <r>
      <rPr>
        <sz val="10"/>
        <color theme="2" tint="-0.499984740745262"/>
        <rFont val="Century Gothic"/>
      </rPr>
      <t>" (Charcot, 1911: 218)</t>
    </r>
  </si>
  <si>
    <t>Animals</t>
  </si>
  <si>
    <r>
      <t>"For four days I have not been able to pay another visit to the</t>
    </r>
    <r>
      <rPr>
        <sz val="10"/>
        <color theme="5"/>
        <rFont val="Century Gothic"/>
      </rPr>
      <t xml:space="preserve"> little seal,</t>
    </r>
    <r>
      <rPr>
        <sz val="10"/>
        <color theme="2" tint="-0.499984740745262"/>
        <rFont val="Century Gothic"/>
      </rPr>
      <t xml:space="preserve"> the ice being broken up and the gale allowing no launching of boats. This evening, during a calm, I went there again and found mother and child doing well. My little friend was sleeping beside his </t>
    </r>
    <r>
      <rPr>
        <sz val="10"/>
        <color theme="5"/>
        <rFont val="Century Gothic"/>
      </rPr>
      <t>mamma</t>
    </r>
    <r>
      <rPr>
        <sz val="10"/>
        <color theme="2" tint="-0.499984740745262"/>
        <rFont val="Century Gothic"/>
      </rPr>
      <t xml:space="preserve">. At the noise which I made he woke up and began once more to frisk about quaintly. He had grown a little and had become a little more active in his movements. I made a fuss of him again, and I was allowed to do so; but now, whether it was in play or whether it was to show that he was a big child, he opened his mouth threateningly and snorted like his father and mother. </t>
    </r>
    <r>
      <rPr>
        <sz val="10"/>
        <color theme="5"/>
        <rFont val="Century Gothic"/>
      </rPr>
      <t>Mrs. Seal,</t>
    </r>
    <r>
      <rPr>
        <sz val="10"/>
        <color theme="2" tint="-0.499984740745262"/>
        <rFont val="Century Gothic"/>
      </rPr>
      <t xml:space="preserve"> who was a little anxious about me at the start, soon discovered that she has nothing to fear from me. To give her confidence, I caressed her also, and after this she allowed me to do as I liked with the little one. In my presence she taught him to walk, getting him to pursue her, showing him how he must sweep away the snow with his head as all seals do when they advance; although the light covering of snow to-day made such a precaution unnecessary. It is very probable that the </t>
    </r>
    <r>
      <rPr>
        <sz val="10"/>
        <color theme="5"/>
        <rFont val="Century Gothic"/>
      </rPr>
      <t>father comes to visit his wife and child</t>
    </r>
    <r>
      <rPr>
        <sz val="10"/>
        <color theme="2" tint="-0.499984740745262"/>
        <rFont val="Century Gothic"/>
      </rPr>
      <t xml:space="preserve"> fairly frequently, for close at hand there is a seal-hole with marks of recent use." (Charcot, 1911: 220)</t>
    </r>
  </si>
  <si>
    <t>Little seal, Little Friend, Mamma, Baby, Father, Wife y Child</t>
  </si>
  <si>
    <r>
      <t xml:space="preserve">"A flight of about 200 </t>
    </r>
    <r>
      <rPr>
        <sz val="10"/>
        <color theme="5"/>
        <rFont val="Century Gothic"/>
      </rPr>
      <t>cormorants</t>
    </r>
    <r>
      <rPr>
        <sz val="10"/>
        <color theme="2" tint="-0.499984740745262"/>
        <rFont val="Century Gothic"/>
      </rPr>
      <t xml:space="preserve"> has passed over the island, stopping at various spots as if looking for a favourable place to establish themselves in. But apparently they did not find what they wanted, for they have gone away. The manoeuvres of these </t>
    </r>
    <r>
      <rPr>
        <sz val="10"/>
        <color theme="5"/>
        <rFont val="Century Gothic"/>
      </rPr>
      <t xml:space="preserve">birds </t>
    </r>
    <r>
      <rPr>
        <sz val="10"/>
        <color theme="2" tint="-0.499984740745262"/>
        <rFont val="Century Gothic"/>
      </rPr>
      <t>are the more curious because quite unusual. We always sec them fly straight ahead without a stop, like busy birds with a definite object in view. Almost every day, about the same time, we have remarked a single cormorant coming from the direction of Wamlell or Berthelot Island. As there is a rookery, even in the winter, on both of these islands, we look on this cormorant as the courier of the two colonies." (Charcot, 1911: 220-221)</t>
    </r>
  </si>
  <si>
    <t>Cormorants y Birds</t>
  </si>
  <si>
    <r>
      <t xml:space="preserve">"Every morning, under the leadership of Gain, some trustworthy men go to </t>
    </r>
    <r>
      <rPr>
        <sz val="10"/>
        <color theme="5"/>
        <rFont val="Century Gothic"/>
      </rPr>
      <t>gather the eggs</t>
    </r>
    <r>
      <rPr>
        <sz val="10"/>
        <color theme="2" tint="-0.499984740745262"/>
        <rFont val="Century Gothic"/>
      </rPr>
      <t>, but I am obliged to watch carefully and to show my anger frequently. Some of the crew, at other times most docile, go completely mad where there is a question of eggs, which they try to crack and swallow raw, to the loss of their more obedient comrades." (Charcot, 1911: 247)</t>
    </r>
  </si>
  <si>
    <t>Eggs</t>
  </si>
  <si>
    <r>
      <t xml:space="preserve">"Since we have been on an exclusive diet of </t>
    </r>
    <r>
      <rPr>
        <sz val="10"/>
        <color theme="5"/>
        <rFont val="Century Gothic"/>
      </rPr>
      <t>seal's meat</t>
    </r>
    <r>
      <rPr>
        <sz val="10"/>
        <color theme="2" tint="-0.499984740745262"/>
        <rFont val="Century Gothic"/>
      </rPr>
      <t>, the ulcerations on Godfroy's hands, which looked so serious, have totally disappeared with surprising rapidity, and he seems completely restored to health. As for me, I have no nunc oedema of the lower limbs, only my heart refusing to grow regular again." (Charcot, 1911: 221)</t>
    </r>
  </si>
  <si>
    <r>
      <t xml:space="preserve">"I put them, therefore, on an exclusive diet of </t>
    </r>
    <r>
      <rPr>
        <sz val="10"/>
        <color theme="5"/>
        <rFont val="Century Gothic"/>
      </rPr>
      <t>seal's meat.</t>
    </r>
    <r>
      <rPr>
        <sz val="10"/>
        <color theme="2" tint="-0.499984740745262"/>
        <rFont val="Century Gothic"/>
      </rPr>
      <t xml:space="preserve"> Surely enough, at the end of three days, every symptom has disappeared." (Charcot, 1911: 235)</t>
    </r>
  </si>
  <si>
    <r>
      <t xml:space="preserve">"But the treatment is so simple and easy, especially since with the spring the </t>
    </r>
    <r>
      <rPr>
        <sz val="10"/>
        <color theme="5"/>
        <rFont val="Century Gothic"/>
      </rPr>
      <t>seals</t>
    </r>
    <r>
      <rPr>
        <sz val="10"/>
        <color theme="2" tint="-0.499984740745262"/>
        <rFont val="Century Gothic"/>
      </rPr>
      <t xml:space="preserve"> have become abundant, that I am no longer anxious about the matter." (Charcot, 1911: 236)</t>
    </r>
  </si>
  <si>
    <r>
      <t xml:space="preserve">"A couple of </t>
    </r>
    <r>
      <rPr>
        <sz val="10"/>
        <color theme="5"/>
        <rFont val="Century Gothic"/>
      </rPr>
      <t xml:space="preserve">cormorants </t>
    </r>
    <r>
      <rPr>
        <sz val="10"/>
        <color theme="2" tint="-0.499984740745262"/>
        <rFont val="Century Gothic"/>
      </rPr>
      <t xml:space="preserve">have returned and taken their place again on a point of rock. In the autumn, Gain had fastened about their legs a band of coloured celluloid, as he had done with a large number of </t>
    </r>
    <r>
      <rPr>
        <sz val="10"/>
        <color theme="5"/>
        <rFont val="Century Gothic"/>
      </rPr>
      <t>penguins</t>
    </r>
    <r>
      <rPr>
        <sz val="10"/>
        <color theme="2" tint="-0.499984740745262"/>
        <rFont val="Century Gothic"/>
      </rPr>
      <t>. In this way he was able to ascertain that they are the same ones which have returned." (Charcot, 1911: 237)</t>
    </r>
  </si>
  <si>
    <t>Cormorants y Penguins</t>
  </si>
  <si>
    <r>
      <t xml:space="preserve">"One solitary </t>
    </r>
    <r>
      <rPr>
        <sz val="10"/>
        <color theme="5"/>
        <rFont val="Century Gothic"/>
      </rPr>
      <t>penguin</t>
    </r>
    <r>
      <rPr>
        <sz val="10"/>
        <color theme="2" tint="-0.499984740745262"/>
        <rFont val="Century Gothic"/>
      </rPr>
      <t xml:space="preserve"> has come back, apparently to examine the rookery; perhaps sent by the rest to report on the situation. From my notes I see that the same time four years ago there were twelve penguins back at Wandel, but there was then much more free water about the island." (Charcot, 1911: 238)</t>
    </r>
  </si>
  <si>
    <r>
      <t xml:space="preserve">"We reached the headland of Hovgard without difficulty, and came across a female </t>
    </r>
    <r>
      <rPr>
        <sz val="10"/>
        <color theme="5"/>
        <rFont val="Century Gothic"/>
      </rPr>
      <t xml:space="preserve">Weddell's seal </t>
    </r>
    <r>
      <rPr>
        <sz val="10"/>
        <color theme="2" tint="-0.499984740745262"/>
        <rFont val="Century Gothic"/>
      </rPr>
      <t xml:space="preserve">with her </t>
    </r>
    <r>
      <rPr>
        <sz val="10"/>
        <color theme="5"/>
        <rFont val="Century Gothic"/>
      </rPr>
      <t>young one</t>
    </r>
    <r>
      <rPr>
        <sz val="10"/>
        <color theme="2" tint="-0.499984740745262"/>
        <rFont val="Century Gothic"/>
      </rPr>
      <t xml:space="preserve">, her head all powdered with fine snow. In spite of our reassuring words, the </t>
    </r>
    <r>
      <rPr>
        <sz val="10"/>
        <color theme="5"/>
        <rFont val="Century Gothic"/>
      </rPr>
      <t>poor mother</t>
    </r>
    <r>
      <rPr>
        <sz val="10"/>
        <color theme="2" tint="-0.499984740745262"/>
        <rFont val="Century Gothic"/>
      </rPr>
      <t xml:space="preserve"> displayed a fear which is unusual in these </t>
    </r>
    <r>
      <rPr>
        <sz val="10"/>
        <color theme="5"/>
        <rFont val="Century Gothic"/>
      </rPr>
      <t>animals</t>
    </r>
    <r>
      <rPr>
        <sz val="10"/>
        <color theme="2" tint="-0.499984740745262"/>
        <rFont val="Century Gothic"/>
      </rPr>
      <t>." (Charcot, 1911: 240)</t>
    </r>
  </si>
  <si>
    <t>Weddell Seal, Mother, Young one, Animal</t>
  </si>
  <si>
    <r>
      <t xml:space="preserve">"The </t>
    </r>
    <r>
      <rPr>
        <sz val="10"/>
        <color theme="5"/>
        <rFont val="Century Gothic"/>
      </rPr>
      <t xml:space="preserve">seals </t>
    </r>
    <r>
      <rPr>
        <sz val="10"/>
        <color theme="2" tint="-0.499984740745262"/>
        <rFont val="Century Gothic"/>
      </rPr>
      <t xml:space="preserve">were very plentiful, including six </t>
    </r>
    <r>
      <rPr>
        <sz val="10"/>
        <color theme="5"/>
        <rFont val="Century Gothic"/>
      </rPr>
      <t xml:space="preserve">Weddells </t>
    </r>
    <r>
      <rPr>
        <sz val="10"/>
        <color theme="2" tint="-0.499984740745262"/>
        <rFont val="Century Gothic"/>
      </rPr>
      <t xml:space="preserve">with their </t>
    </r>
    <r>
      <rPr>
        <sz val="10"/>
        <color theme="5"/>
        <rFont val="Century Gothic"/>
      </rPr>
      <t xml:space="preserve">young </t>
    </r>
    <r>
      <rPr>
        <sz val="10"/>
        <color theme="2" tint="-0.499984740745262"/>
        <rFont val="Century Gothic"/>
      </rPr>
      <t xml:space="preserve">and a whole family of </t>
    </r>
    <r>
      <rPr>
        <sz val="10"/>
        <color theme="5"/>
        <rFont val="Century Gothic"/>
      </rPr>
      <t>Crabbers</t>
    </r>
    <r>
      <rPr>
        <sz val="10"/>
        <color theme="2" tint="-0.499984740745262"/>
        <rFont val="Century Gothic"/>
      </rPr>
      <t>." (Charcot, 1911: 240)</t>
    </r>
  </si>
  <si>
    <t>Seal, Weddells, their young y a whole family of Crabbers</t>
  </si>
  <si>
    <r>
      <t xml:space="preserve">"While Gain went on a visit to the </t>
    </r>
    <r>
      <rPr>
        <sz val="10"/>
        <color theme="5"/>
        <rFont val="Century Gothic"/>
      </rPr>
      <t>cormorant</t>
    </r>
    <r>
      <rPr>
        <sz val="10"/>
        <color theme="2" tint="-0.499984740745262"/>
        <rFont val="Century Gothic"/>
      </rPr>
      <t>-rookery, which was inhabited all the year round…" (Charcot, 1911: 241)</t>
    </r>
  </si>
  <si>
    <t xml:space="preserve">Cormorants </t>
  </si>
  <si>
    <r>
      <t xml:space="preserve">"The </t>
    </r>
    <r>
      <rPr>
        <sz val="10"/>
        <color theme="5"/>
        <rFont val="Century Gothic"/>
      </rPr>
      <t>birds</t>
    </r>
    <r>
      <rPr>
        <sz val="10"/>
        <color theme="2" tint="-0.499984740745262"/>
        <rFont val="Century Gothic"/>
      </rPr>
      <t xml:space="preserve"> are coming back to Petermann Island. They herald the end of our troublesome winter and furnish us all with a distraction, while to Gain they mean a fresh start of his interesting studies." (Charcot, 1911: 242)</t>
    </r>
  </si>
  <si>
    <r>
      <t xml:space="preserve">"Two other </t>
    </r>
    <r>
      <rPr>
        <sz val="10"/>
        <color theme="5"/>
        <rFont val="Century Gothic"/>
      </rPr>
      <t>cormorants</t>
    </r>
    <r>
      <rPr>
        <sz val="10"/>
        <color theme="2" tint="-0.499984740745262"/>
        <rFont val="Century Gothic"/>
      </rPr>
      <t xml:space="preserve"> have returned, also with their rings about their legs, so that all those of last spring have come back to their old home. The </t>
    </r>
    <r>
      <rPr>
        <sz val="10"/>
        <color theme="5"/>
        <rFont val="Century Gothic"/>
      </rPr>
      <t xml:space="preserve">penguins </t>
    </r>
    <r>
      <rPr>
        <sz val="10"/>
        <color theme="2" tint="-0.499984740745262"/>
        <rFont val="Century Gothic"/>
      </rPr>
      <t xml:space="preserve">for their part are extremely numerous and afford us, as was the case on the </t>
    </r>
    <r>
      <rPr>
        <i/>
        <sz val="10"/>
        <color theme="2" tint="-0.499984740745262"/>
        <rFont val="Century Gothic"/>
      </rPr>
      <t>Francais</t>
    </r>
    <r>
      <rPr>
        <sz val="10"/>
        <color theme="2" tint="-0.499984740745262"/>
        <rFont val="Century Gothic"/>
      </rPr>
      <t xml:space="preserve">, one of our principal distractions. The two couples of cormorants have established their nests on a little point dominating the noisy and ill-kept rookries of the </t>
    </r>
    <r>
      <rPr>
        <sz val="10"/>
        <color theme="5"/>
        <rFont val="Century Gothic"/>
      </rPr>
      <t>Adelia penguins</t>
    </r>
    <r>
      <rPr>
        <sz val="10"/>
        <color theme="2" tint="-0.499984740745262"/>
        <rFont val="Century Gothic"/>
      </rPr>
      <t>. With their cleanliness, dignity, and calm elegance, they make a contrast to the dirty chattering crowd of penguins, who are quarrelling and rushing about just as if they were mere human beings. A great number of these penguins have the rings which Gain put on their legs in the spring. It is proved that we are only seeing the adults back again, not one of the nestlings hatched on the island the previous year having returned. It even seems that these penguins come back to the same places in their rookery. The little family which used to live in a cavity in the rock is back again, but the '</t>
    </r>
    <r>
      <rPr>
        <sz val="10"/>
        <color theme="5"/>
        <rFont val="Century Gothic"/>
      </rPr>
      <t>loony</t>
    </r>
    <r>
      <rPr>
        <sz val="10"/>
        <color theme="2" tint="-0.499984740745262"/>
        <rFont val="Century Gothic"/>
      </rPr>
      <t>' is missing perhaps they have; had to shut him up in an asylum." (Charcot, 1911: 244)</t>
    </r>
  </si>
  <si>
    <t>cormorants, Penguins, Loony, Adelia Penguins</t>
  </si>
  <si>
    <r>
      <t xml:space="preserve">"On the 9th the first </t>
    </r>
    <r>
      <rPr>
        <sz val="10"/>
        <color theme="5"/>
        <rFont val="Century Gothic"/>
      </rPr>
      <t>egg was laid.</t>
    </r>
    <r>
      <rPr>
        <sz val="10"/>
        <color theme="2" tint="-0.499984740745262"/>
        <rFont val="Century Gothic"/>
      </rPr>
      <t xml:space="preserve"> Access to one portion of the rookery was hence forward totally cut off, so that Gain might continue his embryological researches under the best possible conditions. I lent him my bacteriological stove, which is transformed into an incubator for hatching out the eggs of various species of </t>
    </r>
    <r>
      <rPr>
        <sz val="10"/>
        <color theme="5"/>
        <rFont val="Century Gothic"/>
      </rPr>
      <t>birds</t>
    </r>
    <r>
      <rPr>
        <sz val="10"/>
        <color theme="2" tint="-0.499984740745262"/>
        <rFont val="Century Gothic"/>
      </rPr>
      <t>." (Charcot, 1911: 244)</t>
    </r>
  </si>
  <si>
    <t>Eggs, Birds</t>
  </si>
  <si>
    <r>
      <t xml:space="preserve">"The </t>
    </r>
    <r>
      <rPr>
        <sz val="10"/>
        <color theme="5"/>
        <rFont val="Century Gothic"/>
      </rPr>
      <t>seals</t>
    </r>
    <r>
      <rPr>
        <sz val="10"/>
        <color theme="2" tint="-0.499984740745262"/>
        <rFont val="Century Gothic"/>
      </rPr>
      <t xml:space="preserve"> on the ice are also in great number, and we have counted as many as fifty individuals in a group." (Charcot, 1911: 244)</t>
    </r>
  </si>
  <si>
    <r>
      <t xml:space="preserve">"Jabet has come to tell me of some curious black marks on the high cliff of the glacier in front of us. With the tele-scope I discover, to my great astonishment, that these black marks are nothing else than thirty </t>
    </r>
    <r>
      <rPr>
        <sz val="10"/>
        <color theme="5"/>
        <rFont val="Century Gothic"/>
      </rPr>
      <t>penguins</t>
    </r>
    <r>
      <rPr>
        <sz val="10"/>
        <color theme="2" tint="-0.499984740745262"/>
        <rFont val="Century Gothic"/>
      </rPr>
      <t xml:space="preserve">. The glacier shows traces of the road which they traversed; they climbed up at the spot wdiere we landed ourselves, mounted right up on to the top of the glacier, and then, probably thinking that they were returning to the water, let themselves slide down a slope which they could not climb again, thus finding themselves about 40 metres above sea-level on the cornice of the steep cliff. The </t>
    </r>
    <r>
      <rPr>
        <sz val="10"/>
        <color theme="5"/>
        <rFont val="Century Gothic"/>
      </rPr>
      <t>poor birds</t>
    </r>
    <r>
      <rPr>
        <sz val="10"/>
        <color theme="2" tint="-0.499984740745262"/>
        <rFont val="Century Gothic"/>
      </rPr>
      <t xml:space="preserve"> were in great danger of dying of starvation. We saw them for three days in their e</t>
    </r>
    <r>
      <rPr>
        <sz val="10"/>
        <color theme="5"/>
        <rFont val="Century Gothic"/>
      </rPr>
      <t>vil plight</t>
    </r>
    <r>
      <rPr>
        <sz val="10"/>
        <color theme="2" tint="-0.499984740745262"/>
        <rFont val="Century Gothic"/>
      </rPr>
      <t>, but on the fourth they had disappeared. Perhaps they ended by jumping into the sea." (Charcot, 1911: 245)</t>
    </r>
  </si>
  <si>
    <t>poor birds, penguins</t>
  </si>
  <si>
    <r>
      <t xml:space="preserve">"I am very anxious about Chollet's health. He has fallen a victim in his turn, but to a much more ordinary form of scurvy. He has great black spots on his his hands can no longer keep on his feet. He is the only man on board who feels towards </t>
    </r>
    <r>
      <rPr>
        <sz val="10"/>
        <color theme="5"/>
        <rFont val="Century Gothic"/>
      </rPr>
      <t xml:space="preserve">seal's flesh </t>
    </r>
    <r>
      <rPr>
        <sz val="10"/>
        <color theme="2" tint="-0.499984740745262"/>
        <rFont val="Century Gothic"/>
      </rPr>
      <t xml:space="preserve">a repugnance which no amount of effort can overcome. Fortunately the penguins are abundant, and also they are beginning to give us </t>
    </r>
    <r>
      <rPr>
        <sz val="10"/>
        <color theme="5"/>
        <rFont val="Century Gothic"/>
      </rPr>
      <t xml:space="preserve">eggs </t>
    </r>
    <r>
      <rPr>
        <sz val="10"/>
        <color theme="2" tint="-0.499984740745262"/>
        <rFont val="Century Gothic"/>
      </rPr>
      <t>in fairly large quantities. Yesterday we were able to eat our first omelette, which all declared excellent." (Charcot, 1911: 247)</t>
    </r>
  </si>
  <si>
    <t>Seal flesh, Eggs</t>
  </si>
  <si>
    <r>
      <t xml:space="preserve">"Already plentiful </t>
    </r>
    <r>
      <rPr>
        <sz val="10"/>
        <color theme="5"/>
        <rFont val="Century Gothic"/>
      </rPr>
      <t>carcasses of whales</t>
    </r>
    <r>
      <rPr>
        <sz val="10"/>
        <color theme="2" tint="-0.499984740745262"/>
        <rFont val="Century Gothic"/>
      </rPr>
      <t xml:space="preserve"> prove that the work has begun. When the high cliff no longer hides us, the Chilian and Norwegian flags run up at the mastheads and the decks are covered with people." (Charcot, 1911: 253)</t>
    </r>
  </si>
  <si>
    <r>
      <t xml:space="preserve">"M. and Mine. Andresen, still accompanied by their </t>
    </r>
    <r>
      <rPr>
        <sz val="10"/>
        <color theme="5"/>
        <rFont val="Century Gothic"/>
      </rPr>
      <t>parrot and their Angora cat.</t>
    </r>
    <r>
      <rPr>
        <sz val="10"/>
        <color theme="2" tint="-0.499984740745262"/>
        <rFont val="Century Gothic"/>
      </rPr>
      <t>" (Charcot, 1911: 253)</t>
    </r>
  </si>
  <si>
    <t>parrot and their Angora cat.</t>
  </si>
  <si>
    <r>
      <t xml:space="preserve">"She's a fine </t>
    </r>
    <r>
      <rPr>
        <sz val="10"/>
        <color theme="5"/>
        <rFont val="Century Gothic"/>
      </rPr>
      <t>whale,</t>
    </r>
    <r>
      <rPr>
        <sz val="10"/>
        <color theme="2" tint="-0.499984740745262"/>
        <rFont val="Century Gothic"/>
      </rPr>
      <t>' he says to me with a smile. He is even sure that he will be able to clear boiler and engine of all the ice which encases them…" (Charcot, 1911: 256)</t>
    </r>
  </si>
  <si>
    <r>
      <t>"In the evening the wind drops and Gain goes with some of the crew in the dinghy to look for</t>
    </r>
    <r>
      <rPr>
        <sz val="10"/>
        <color theme="5"/>
        <rFont val="Century Gothic"/>
      </rPr>
      <t xml:space="preserve"> eggs</t>
    </r>
    <r>
      <rPr>
        <sz val="10"/>
        <color theme="2" tint="-0.499984740745262"/>
        <rFont val="Century Gothic"/>
      </rPr>
      <t xml:space="preserve"> in a big Antarctic </t>
    </r>
    <r>
      <rPr>
        <sz val="10"/>
        <color theme="5"/>
        <rFont val="Century Gothic"/>
      </rPr>
      <t>penguin</t>
    </r>
    <r>
      <rPr>
        <sz val="10"/>
        <color theme="2" tint="-0.499984740745262"/>
        <rFont val="Century Gothic"/>
      </rPr>
      <t>-rookery near the entrance. Further south we have never come across this kind of penguin except one at a time. Here they live in thousands. These all are equally numerous, and their steaks, with our new supply of potatoes, make a regular treat for us." (Charcot, 1911: 258)</t>
    </r>
  </si>
  <si>
    <t>Penguins, Eggs</t>
  </si>
  <si>
    <r>
      <t xml:space="preserve">"New Sandefiord (it is thus that the whalers, in memory of the port at which they fitted out in Norway, call the cove to which we give the name of ' Whalers' Cove ') now shelters all the ships expected, and the </t>
    </r>
    <r>
      <rPr>
        <sz val="10"/>
        <color theme="5"/>
        <rFont val="Century Gothic"/>
      </rPr>
      <t xml:space="preserve">poor whales </t>
    </r>
    <r>
      <rPr>
        <sz val="10"/>
        <color theme="2" tint="-0.499984740745262"/>
        <rFont val="Century Gothic"/>
      </rPr>
      <t>are in for it." (Charcot, 1911: 259-260)</t>
    </r>
  </si>
  <si>
    <t xml:space="preserve">poor whales </t>
  </si>
  <si>
    <r>
      <t xml:space="preserve">"Unluckily, while getting under way, a regrettable accident happens. A length of the innumerable </t>
    </r>
    <r>
      <rPr>
        <sz val="10"/>
        <color theme="5"/>
        <rFont val="Century Gothic"/>
      </rPr>
      <t xml:space="preserve">whale's intestines </t>
    </r>
    <r>
      <rPr>
        <sz val="10"/>
        <color theme="2" tint="-0.499984740745262"/>
        <rFont val="Century Gothic"/>
      </rPr>
      <t>which are floating about the cove having wrapped itself round the chain, Herve got down into the bowsprit shrouds to take it off." (Charcot, 1911: 260-261)</t>
    </r>
  </si>
  <si>
    <t xml:space="preserve">whale's intestines </t>
  </si>
  <si>
    <r>
      <t xml:space="preserve">"At the moment we come alongside, several </t>
    </r>
    <r>
      <rPr>
        <sz val="10"/>
        <color theme="5"/>
        <rFont val="Century Gothic"/>
      </rPr>
      <t xml:space="preserve">cats </t>
    </r>
    <r>
      <rPr>
        <sz val="10"/>
        <color theme="2" tint="-0.499984740745262"/>
        <rFont val="Century Gothic"/>
      </rPr>
      <t xml:space="preserve">look down on ours and one of them decides to pay a visit of courtesy. Trying to jump on board, it miscalculates its distances and falls between the two ships. Happily for it Denais saw it and, risking getting crushed himself, he went overboard with the agility of a </t>
    </r>
    <r>
      <rPr>
        <sz val="10"/>
        <color theme="5"/>
        <rFont val="Century Gothic"/>
      </rPr>
      <t>monkey and saved the poor beast</t>
    </r>
    <r>
      <rPr>
        <sz val="10"/>
        <color theme="2" tint="-0.499984740745262"/>
        <rFont val="Century Gothic"/>
      </rPr>
      <t>." (Charcot, 1911: 261)</t>
    </r>
  </si>
  <si>
    <t>Cats</t>
  </si>
  <si>
    <r>
      <t xml:space="preserve">"We axe now in the midst of cut-up </t>
    </r>
    <r>
      <rPr>
        <sz val="10"/>
        <color theme="5"/>
        <rFont val="Century Gothic"/>
      </rPr>
      <t xml:space="preserve">whale corpses </t>
    </r>
    <r>
      <rPr>
        <sz val="10"/>
        <color theme="2" tint="-0.499984740745262"/>
        <rFont val="Century Gothic"/>
      </rPr>
      <t>and others being cut up. Everything is covered with oil, and the odour is very unpleasant ; but one gets used to anything." (Charcot, 1911: 261)</t>
    </r>
  </si>
  <si>
    <t xml:space="preserve">whale corpses </t>
  </si>
  <si>
    <r>
      <t xml:space="preserve">"The </t>
    </r>
    <r>
      <rPr>
        <sz val="10"/>
        <color theme="5"/>
        <rFont val="Century Gothic"/>
      </rPr>
      <t xml:space="preserve">parrot </t>
    </r>
    <r>
      <rPr>
        <sz val="10"/>
        <color theme="2" tint="-0.499984740745262"/>
        <rFont val="Century Gothic"/>
      </rPr>
      <t>dined with us and took a most amiable part in the conversation." (Charcot, 1911: 262)</t>
    </r>
  </si>
  <si>
    <t xml:space="preserve">Parrot   </t>
  </si>
  <si>
    <r>
      <t xml:space="preserve">"The harvests on shore continue to be rich (…) Gain some </t>
    </r>
    <r>
      <rPr>
        <sz val="10"/>
        <color theme="5"/>
        <rFont val="Century Gothic"/>
      </rPr>
      <t>Yellow-crested Penguins (catarrhactes chrysolophus)</t>
    </r>
    <r>
      <rPr>
        <sz val="10"/>
        <color theme="2" tint="-0.499984740745262"/>
        <rFont val="Century Gothic"/>
      </rPr>
      <t xml:space="preserve">, and both have succeeded in making interesting observations in their different departments (…) there is a rookery of 50,000 </t>
    </r>
    <r>
      <rPr>
        <sz val="10"/>
        <color theme="5"/>
        <rFont val="Century Gothic"/>
      </rPr>
      <t>Antarctic Penguins</t>
    </r>
    <r>
      <rPr>
        <sz val="10"/>
        <color theme="2" tint="-0.499984740745262"/>
        <rFont val="Century Gothic"/>
      </rPr>
      <t xml:space="preserve">, and ik the middle of this is a rookery of </t>
    </r>
    <r>
      <rPr>
        <sz val="10"/>
        <color theme="5"/>
        <rFont val="Century Gothic"/>
      </rPr>
      <t>Crested Penguins</t>
    </r>
    <r>
      <rPr>
        <sz val="10"/>
        <color theme="2" tint="-0.499984740745262"/>
        <rFont val="Century Gothic"/>
      </rPr>
      <t xml:space="preserve"> numbering about 1,500. The two species apparently five on very good terms. The sea breaks with considerable force on the coast, and Gain brings back some amusing photographs of penguins in the midst of the breakers. On the west coast is another big rookery of Antarctic penguins, numbering more than 50,000. These birds generally lay two eggs in the nest." (Charcot, 1911: 263)</t>
    </r>
  </si>
  <si>
    <t>Yellow-crested Penguins (catarrhactes chrysolophus), Antarctic Penguins, Crested Penguins</t>
  </si>
  <si>
    <r>
      <t xml:space="preserve">"This morning onr two naturalists, Liouville and Gain, accompanied by Senouque with the cinematograph, went out on the Almiromte Uribe for a </t>
    </r>
    <r>
      <rPr>
        <sz val="10"/>
        <color theme="5"/>
        <rFont val="Century Gothic"/>
      </rPr>
      <t>whale-hunt,</t>
    </r>
    <r>
      <rPr>
        <sz val="10"/>
        <color theme="2" tint="-0.499984740745262"/>
        <rFont val="Century Gothic"/>
      </rPr>
      <t xml:space="preserve"> M. and Mine. Andresen being of the party. It was an unique and unexpected opportunity for them to study close at hand the two species of </t>
    </r>
    <r>
      <rPr>
        <sz val="10"/>
        <color theme="5"/>
        <rFont val="Century Gothic"/>
      </rPr>
      <t>balaenoptera (B. musculus and borealis)</t>
    </r>
    <r>
      <rPr>
        <sz val="10"/>
        <color theme="2" tint="-0.499984740745262"/>
        <rFont val="Century Gothic"/>
      </rPr>
      <t xml:space="preserve"> and the </t>
    </r>
    <r>
      <rPr>
        <sz val="10"/>
        <color theme="5"/>
        <rFont val="Century Gothic"/>
      </rPr>
      <t xml:space="preserve">megaptera (M. longimana) </t>
    </r>
    <r>
      <rPr>
        <sz val="10"/>
        <color theme="2" tint="-0.499984740745262"/>
        <rFont val="Century Gothic"/>
      </rPr>
      <t xml:space="preserve">which are to be found in these regions. I was convinced, before we came back here, that the whalers encouraged such observations, and I was not wrong, for not only was Liouville, who is particularly interested in these </t>
    </r>
    <r>
      <rPr>
        <sz val="10"/>
        <color theme="5"/>
        <rFont val="Century Gothic"/>
      </rPr>
      <t>cetaceans,</t>
    </r>
    <r>
      <rPr>
        <sz val="10"/>
        <color theme="2" tint="-0.499984740745262"/>
        <rFont val="Century Gothic"/>
      </rPr>
      <t xml:space="preserve"> invited on board all the whale-boats, but every one was eager to give him all the information possible and to bring him any portions worth notice; and so especially our own collection has been enriched by specimens of the parasites of whales. The </t>
    </r>
    <r>
      <rPr>
        <i/>
        <sz val="10"/>
        <color theme="2" tint="-0.499984740745262"/>
        <rFont val="Century Gothic"/>
      </rPr>
      <t>Almirante Bories</t>
    </r>
    <r>
      <rPr>
        <sz val="10"/>
        <color theme="2" tint="-0.499984740745262"/>
        <rFont val="Century Gothic"/>
      </rPr>
      <t xml:space="preserve"> came back at 9 p.m., bringing a </t>
    </r>
    <r>
      <rPr>
        <sz val="10"/>
        <color theme="5"/>
        <rFont val="Century Gothic"/>
      </rPr>
      <t>Blue Whale</t>
    </r>
    <r>
      <rPr>
        <sz val="10"/>
        <color theme="2" tint="-0.499984740745262"/>
        <rFont val="Century Gothic"/>
      </rPr>
      <t>, and our colleagues are enchanted with their day and the manner in which they have been treated on board." (Charcot, 1911: 265)</t>
    </r>
  </si>
  <si>
    <t>balaenoptera (B. musculus and borealis) y megaptera (M. longimana) cetaceans</t>
  </si>
  <si>
    <r>
      <t xml:space="preserve">"Several times we sighted and went in pursuit of </t>
    </r>
    <r>
      <rPr>
        <sz val="10"/>
        <color theme="5"/>
        <rFont val="Century Gothic"/>
      </rPr>
      <t>whales,</t>
    </r>
    <r>
      <rPr>
        <sz val="10"/>
        <color theme="2" tint="-0.499984740745262"/>
        <rFont val="Century Gothic"/>
      </rPr>
      <t xml:space="preserve"> but they always succeeded in escaping us or presented a poor target for the cannon. It seems that a rather heavy sea is better for the chase, since the body of the </t>
    </r>
    <r>
      <rPr>
        <sz val="10"/>
        <color theme="5"/>
        <rFont val="Century Gothic"/>
      </rPr>
      <t>animal</t>
    </r>
    <r>
      <rPr>
        <sz val="10"/>
        <color theme="2" tint="-0.499984740745262"/>
        <rFont val="Century Gothic"/>
      </rPr>
      <t xml:space="preserve"> stands out better among the waves and allows an easier shot. In spite of my desire to see our hosts successful and to be present myself at the various phases of the catch, I confess that I was not sorry each time one of these magnificent, peaceful and amiable brutes managed to escape, and that it was with joy that I saw fading farther away the little black patch on the calm blue sea, with the jet of noisily spouting vapour above it." (Charcot, 1911: 266)</t>
    </r>
  </si>
  <si>
    <t xml:space="preserve">magnificent, peaceful and amiable brutes, whales, </t>
  </si>
  <si>
    <r>
      <t xml:space="preserve">"Nevertheless, after we had pursued a couple of </t>
    </r>
    <r>
      <rPr>
        <sz val="10"/>
        <color theme="5"/>
        <rFont val="Century Gothic"/>
      </rPr>
      <t>Blue Whales</t>
    </r>
    <r>
      <rPr>
        <sz val="10"/>
        <color theme="2" tint="-0.499984740745262"/>
        <rFont val="Century Gothic"/>
      </rPr>
      <t xml:space="preserve"> sailing along happily and unsuspiciously, a series of very adroit manoeuvres brought one of them within the right distance of our cannon. The captain fired calmly, and the </t>
    </r>
    <r>
      <rPr>
        <sz val="10"/>
        <color theme="5"/>
        <rFont val="Century Gothic"/>
      </rPr>
      <t xml:space="preserve">beast </t>
    </r>
    <r>
      <rPr>
        <sz val="10"/>
        <color theme="2" tint="-0.499984740745262"/>
        <rFont val="Century Gothic"/>
      </rPr>
      <t xml:space="preserve">was hit, making the foam fly up around her and disappearing with a tremendous leap. The cable is paid out with wonderful rapidity and ab'eady the windlass is ready to haul it in again, when suddenly the tension stops. It seems that the harpoon has broken near its head and the prey is lost. We look round on every side to see the wounded beast reappear, but the captain says that she was killed on the spot. This being so, she has sunk and will not rise to the surface before three days are over. In the distance I see her </t>
    </r>
    <r>
      <rPr>
        <sz val="10"/>
        <color theme="5"/>
        <rFont val="Century Gothic"/>
      </rPr>
      <t>poor companion</t>
    </r>
    <r>
      <rPr>
        <sz val="10"/>
        <color theme="2" tint="-0.499984740745262"/>
        <rFont val="Century Gothic"/>
      </rPr>
      <t>, now left all alone. No longer will they swim together, in an intimacy which perhaps had its pleasures, through the great green expanses and among the valleys and the fairy grottoes beneath the icebergs which should have protected them from the cruelty of man." (Charcot, 1911: 266)</t>
    </r>
  </si>
  <si>
    <t>poor companion, blue whalle, beast</t>
  </si>
  <si>
    <r>
      <t xml:space="preserve">"A few hours later we chased four </t>
    </r>
    <r>
      <rPr>
        <sz val="10"/>
        <color theme="5"/>
        <rFont val="Century Gothic"/>
      </rPr>
      <t xml:space="preserve">Fin Whales </t>
    </r>
    <r>
      <rPr>
        <sz val="10"/>
        <color theme="2" tint="-0.499984740745262"/>
        <rFont val="Century Gothic"/>
      </rPr>
      <t xml:space="preserve">manoeuvring in line abreast with. OU.1 gaining or losing an inch on one another, magnificently calm and ignorant of the danger threatening them. They presented a </t>
    </r>
    <r>
      <rPr>
        <sz val="10"/>
        <color theme="5"/>
        <rFont val="Century Gothic"/>
      </rPr>
      <t>poor target</t>
    </r>
    <r>
      <rPr>
        <sz val="10"/>
        <color theme="2" tint="-0.499984740745262"/>
        <rFont val="Century Gothic"/>
      </rPr>
      <t>, it seems, and I am not sorry. Certainly I could never be a sportsman." (Charcot, 1911: 266)</t>
    </r>
  </si>
  <si>
    <t>Fin Whales y Poor Target</t>
  </si>
  <si>
    <r>
      <t xml:space="preserve">"(…) for it seems that these </t>
    </r>
    <r>
      <rPr>
        <sz val="10"/>
        <color theme="5"/>
        <rFont val="Century Gothic"/>
      </rPr>
      <t>animals</t>
    </r>
    <r>
      <rPr>
        <sz val="10"/>
        <color theme="2" tint="-0.499984740745262"/>
        <rFont val="Century Gothic"/>
      </rPr>
      <t xml:space="preserve"> like to haunt the neighbourhood of these masses of ice. A naturalist would find interesting microscopic study in the subject of </t>
    </r>
    <r>
      <rPr>
        <sz val="10"/>
        <color theme="5"/>
        <rFont val="Century Gothic"/>
      </rPr>
      <t xml:space="preserve">whale-food </t>
    </r>
    <r>
      <rPr>
        <sz val="10"/>
        <color theme="2" tint="-0.499984740745262"/>
        <rFont val="Century Gothic"/>
      </rPr>
      <t>-the infinitely small denizens of the water- which must count for much in explaining the routes the whales follow; and science once again would hereby render eminent services to commerce." (Charcot, 1911: 267)</t>
    </r>
  </si>
  <si>
    <t>animals y whale</t>
  </si>
  <si>
    <r>
      <t xml:space="preserve">"Through dint of being over-hunted in the one region, these </t>
    </r>
    <r>
      <rPr>
        <sz val="10"/>
        <color theme="5"/>
        <rFont val="Century Gothic"/>
      </rPr>
      <t>animals</t>
    </r>
    <r>
      <rPr>
        <sz val="10"/>
        <color theme="2" tint="-0.499984740745262"/>
        <rFont val="Century Gothic"/>
      </rPr>
      <t xml:space="preserve"> are perhaps becoming warier and instead of coming down south, as they used to do, by way of Bransfield Strait, they may take a devious route, away from Deception Island. Lastly, the reckless hecatombs of four years, numbering sometimes over 2,000 whales a season in this limited region (the whalers themselves are the first to deplore them, without being able to remedy the matter) must necessarily reduce their number and may even bring about their extermination ; for a </t>
    </r>
    <r>
      <rPr>
        <sz val="10"/>
        <color theme="5"/>
        <rFont val="Century Gothic"/>
      </rPr>
      <t xml:space="preserve">whale's </t>
    </r>
    <r>
      <rPr>
        <sz val="10"/>
        <color theme="2" tint="-0.499984740745262"/>
        <rFont val="Century Gothic"/>
      </rPr>
      <t>period of gestation is about a year, and as the pregnant mothers and young whales are hunted with the rest there can be no restoration of the balance." (Charcot, 1911: 267)</t>
    </r>
  </si>
  <si>
    <t>Whale Animal</t>
  </si>
  <si>
    <r>
      <t xml:space="preserve">"The men take watches as on board all ships, but as soon as a </t>
    </r>
    <r>
      <rPr>
        <sz val="10"/>
        <color theme="5"/>
        <rFont val="Century Gothic"/>
      </rPr>
      <t>whale</t>
    </r>
    <r>
      <rPr>
        <sz val="10"/>
        <color theme="2" tint="-0.499984740745262"/>
        <rFont val="Century Gothic"/>
      </rPr>
      <t xml:space="preserve"> is sighted every one must be on deck, even the men available for the engine, and under these conditions they can rarely get four consecutive hours of sleep." (Charcot, 1911: 267-268)</t>
    </r>
  </si>
  <si>
    <r>
      <t xml:space="preserve">"Captain Bonvre has given us a huge piece of </t>
    </r>
    <r>
      <rPr>
        <sz val="10"/>
        <color theme="5"/>
        <rFont val="Century Gothic"/>
      </rPr>
      <t>whale-meat</t>
    </r>
    <r>
      <rPr>
        <sz val="10"/>
        <color theme="2" tint="-0.499984740745262"/>
        <rFont val="Century Gothic"/>
      </rPr>
      <t xml:space="preserve">. This meat, of which the whalers themselves are very fond, is simply exquisite. It may be compared with the best veal. Unfortunately it does not keep and must be cut from the </t>
    </r>
    <r>
      <rPr>
        <sz val="10"/>
        <color theme="5"/>
        <rFont val="Century Gothic"/>
      </rPr>
      <t xml:space="preserve">animal </t>
    </r>
    <r>
      <rPr>
        <sz val="10"/>
        <color theme="2" tint="-0.499984740745262"/>
        <rFont val="Century Gothic"/>
      </rPr>
      <t>as soon as it is killed." (Charcot, 1911: 273)</t>
    </r>
  </si>
  <si>
    <t>whale-meat</t>
  </si>
  <si>
    <r>
      <t xml:space="preserve">"A little whale-boat, the </t>
    </r>
    <r>
      <rPr>
        <i/>
        <sz val="10"/>
        <color theme="2" tint="-0.499984740745262"/>
        <rFont val="Century Gothic"/>
      </rPr>
      <t>Svip</t>
    </r>
    <r>
      <rPr>
        <sz val="10"/>
        <color theme="2" tint="-0.499984740745262"/>
        <rFont val="Century Gothic"/>
      </rPr>
      <t xml:space="preserve">, came back while we were at work, with the fine catch of seven </t>
    </r>
    <r>
      <rPr>
        <sz val="10"/>
        <color theme="5"/>
        <rFont val="Century Gothic"/>
      </rPr>
      <t>whales</t>
    </r>
    <r>
      <rPr>
        <sz val="10"/>
        <color theme="2" tint="-0.499984740745262"/>
        <rFont val="Century Gothic"/>
      </rPr>
      <t xml:space="preserve"> all on her own." (Charcot, 1911: 273)</t>
    </r>
  </si>
  <si>
    <r>
      <t xml:space="preserve">"On the beach, the only spot on the island where the shore does not rise up in cliffs or in high steep rocks, Gourdon saw some thirty </t>
    </r>
    <r>
      <rPr>
        <sz val="10"/>
        <color theme="5"/>
        <rFont val="Century Gothic"/>
      </rPr>
      <t>seals, a few Adelia and Papua penguins, some terns and sheathbills</t>
    </r>
    <r>
      <rPr>
        <sz val="10"/>
        <color theme="2" tint="-0.499984740745262"/>
        <rFont val="Century Gothic"/>
      </rPr>
      <t>." (Charcot, 1911: 276-277)</t>
    </r>
  </si>
  <si>
    <t>seals, a few Adelio and Papua penguins, some terns and sheathbills</t>
  </si>
  <si>
    <r>
      <t xml:space="preserve">"(…) and Gain on the west coast, close to a rookery where he found more than </t>
    </r>
    <r>
      <rPr>
        <sz val="10"/>
        <color theme="5"/>
        <rFont val="Century Gothic"/>
      </rPr>
      <t>20,000 Papua Penguins.</t>
    </r>
    <r>
      <rPr>
        <sz val="10"/>
        <color theme="2" tint="-0.499984740745262"/>
        <rFont val="Century Gothic"/>
      </rPr>
      <t>" (Charcot, 1911: 278)</t>
    </r>
  </si>
  <si>
    <t>Papua Penguins</t>
  </si>
  <si>
    <r>
      <t xml:space="preserve">"The beaches are fairly numerous, and the </t>
    </r>
    <r>
      <rPr>
        <sz val="10"/>
        <color theme="5"/>
        <rFont val="Century Gothic"/>
      </rPr>
      <t>corpses of whales</t>
    </r>
    <r>
      <rPr>
        <sz val="10"/>
        <color theme="2" tint="-0.499984740745262"/>
        <rFont val="Century Gothic"/>
      </rPr>
      <t xml:space="preserve"> in large numbers bear witness that whalers formerly worked there." (Charcot, 1911: 279)</t>
    </r>
  </si>
  <si>
    <t>corpses of whales</t>
  </si>
  <si>
    <r>
      <t xml:space="preserve">"As soon as it begins to come out of the water we see that the netting is full, not only of </t>
    </r>
    <r>
      <rPr>
        <sz val="10"/>
        <color theme="5"/>
        <rFont val="Century Gothic"/>
      </rPr>
      <t>animals,</t>
    </r>
    <r>
      <rPr>
        <sz val="10"/>
        <color theme="2" tint="-0.499984740745262"/>
        <rFont val="Century Gothic"/>
      </rPr>
      <t xml:space="preserve"> but of mud, gravel and rock." (Charcot, 1911: 279)</t>
    </r>
  </si>
  <si>
    <r>
      <t xml:space="preserve">"Around us are flying numerous </t>
    </r>
    <r>
      <rPr>
        <sz val="10"/>
        <color theme="5"/>
        <rFont val="Century Gothic"/>
      </rPr>
      <t>albatrosses, admiral-birds, mollymauks and Cape-pigeons</t>
    </r>
    <r>
      <rPr>
        <sz val="10"/>
        <color theme="2" tint="-0.499984740745262"/>
        <rFont val="Century Gothic"/>
      </rPr>
      <t>." (Charcot, 1911: 283)</t>
    </r>
  </si>
  <si>
    <t>albatrosses, admiral-birds, mollymauks and Cape-pigeons</t>
  </si>
  <si>
    <r>
      <t xml:space="preserve">"After four hours of this disheartening progress, which wears the boat enormously, we sight a </t>
    </r>
    <r>
      <rPr>
        <sz val="10"/>
        <color theme="5"/>
        <rFont val="Century Gothic"/>
      </rPr>
      <t>Ross's Seal</t>
    </r>
    <r>
      <rPr>
        <sz val="10"/>
        <color theme="2" tint="-0.499984740745262"/>
        <rFont val="Century Gothic"/>
      </rPr>
      <t xml:space="preserve"> on the ice. This is a variety lacking in our collection ; at all costs we must have it. Liouville, Godfroy and Jabet, armed with guns, post themselves on the bow and pour a volley at the poor beast at 30 metres. We go to fetch it with a Norwegian boat, hauled over the ice to bring it in, but we are obliged to abandon another seal of the same kind which is so far off that the ship, already solidly wedged in the ice, cannot approach it." (Charcot, 1911: 285-286)</t>
    </r>
  </si>
  <si>
    <t>Ross's Seal</t>
  </si>
  <si>
    <r>
      <t>"</t>
    </r>
    <r>
      <rPr>
        <sz val="10"/>
        <color theme="5"/>
        <rFont val="Century Gothic"/>
      </rPr>
      <t>Birds</t>
    </r>
    <r>
      <rPr>
        <sz val="10"/>
        <color theme="2" tint="-0.499984740745262"/>
        <rFont val="Century Gothic"/>
      </rPr>
      <t xml:space="preserve">, however, are fairly numerous, and a few </t>
    </r>
    <r>
      <rPr>
        <sz val="10"/>
        <color theme="5"/>
        <rFont val="Century Gothic"/>
      </rPr>
      <t xml:space="preserve">whales </t>
    </r>
    <r>
      <rPr>
        <sz val="10"/>
        <color theme="2" tint="-0.499984740745262"/>
        <rFont val="Century Gothic"/>
      </rPr>
      <t xml:space="preserve">are plunging around us, but we do not see a single </t>
    </r>
    <r>
      <rPr>
        <sz val="10"/>
        <color theme="5"/>
        <rFont val="Century Gothic"/>
      </rPr>
      <t>Emperor Penguin</t>
    </r>
    <r>
      <rPr>
        <sz val="10"/>
        <color theme="2" tint="-0.499984740745262"/>
        <rFont val="Century Gothic"/>
      </rPr>
      <t xml:space="preserve">, which is missing in our collection, though the </t>
    </r>
    <r>
      <rPr>
        <i/>
        <sz val="10"/>
        <color theme="2" tint="-0.499984740745262"/>
        <rFont val="Century Gothic"/>
      </rPr>
      <t>Belgica</t>
    </r>
    <r>
      <rPr>
        <sz val="10"/>
        <color theme="2" tint="-0.499984740745262"/>
        <rFont val="Century Gothic"/>
      </rPr>
      <t xml:space="preserve"> found it in abundance." (Charcot, 1911: 288)</t>
    </r>
  </si>
  <si>
    <t>Birds, whales, Emperor Penguins</t>
  </si>
  <si>
    <r>
      <t xml:space="preserve">"Yesterday a shoal of </t>
    </r>
    <r>
      <rPr>
        <sz val="10"/>
        <color theme="5"/>
        <rFont val="Century Gothic"/>
      </rPr>
      <t xml:space="preserve">dolphins </t>
    </r>
    <r>
      <rPr>
        <sz val="10"/>
        <color theme="2" tint="-0.499984740745262"/>
        <rFont val="Century Gothic"/>
      </rPr>
      <t>accompanied the boat. Liouville recognized them as belonging to a species up to now not systematically described, but noticed, and very accurately drawn, by Dr. Wilson, the Discovery's zoologist, who also came across them in these southern seas." (Charcot, 1911: 300)</t>
    </r>
  </si>
  <si>
    <t xml:space="preserve">dolphins </t>
  </si>
  <si>
    <t>PERROS/GATOS</t>
  </si>
  <si>
    <t>N Especies</t>
  </si>
  <si>
    <t>N Sub Especies</t>
  </si>
  <si>
    <t>Autor</t>
  </si>
  <si>
    <t>DIVERSIDAD ESPECIES Y SUBESPECIES</t>
  </si>
  <si>
    <t>ESPECIES MÁS REPRESENTADAS</t>
  </si>
  <si>
    <t>ESPECIES MÁS REPRESENTADAS - FRECUENCIA (f) y PORCENTAJE (%)</t>
  </si>
  <si>
    <t>RELACIONES - FRECUENCIA (f)</t>
  </si>
  <si>
    <t>RELACIONES PRINCIPALES - FRECUENCIA (f) + PORCENTAJE (%)</t>
  </si>
  <si>
    <t>Sub Especie</t>
  </si>
  <si>
    <t>Especie</t>
  </si>
  <si>
    <t>% N Total</t>
  </si>
  <si>
    <t>% Descripción</t>
  </si>
  <si>
    <t>N DESCRIPCIÓN</t>
  </si>
  <si>
    <t>COMPORTAMENTAL</t>
  </si>
  <si>
    <t>CORPORAL</t>
  </si>
  <si>
    <t>% DESCRIPCIÓN</t>
  </si>
  <si>
    <t>% N TOTAL</t>
  </si>
  <si>
    <t>BAGSHAWE (%)</t>
  </si>
  <si>
    <t>KJONIKSEN (%)</t>
  </si>
  <si>
    <t>CHARCOT (%)</t>
  </si>
  <si>
    <t>BENNETT (%)</t>
  </si>
  <si>
    <t>Pingüinos</t>
  </si>
  <si>
    <t>Pinnípedos</t>
  </si>
  <si>
    <t>Aves</t>
  </si>
  <si>
    <t>Perros</t>
  </si>
  <si>
    <t>Percebes</t>
  </si>
  <si>
    <t>Equinodermos</t>
  </si>
  <si>
    <t>Krill</t>
  </si>
  <si>
    <t xml:space="preserve">Cerdos </t>
  </si>
  <si>
    <t>Clase / Orden / Familia</t>
  </si>
  <si>
    <t>Especies</t>
  </si>
  <si>
    <t>Bagshawe</t>
  </si>
  <si>
    <t>Kjøniksen</t>
  </si>
  <si>
    <t>Charcot</t>
  </si>
  <si>
    <t>Bennett</t>
  </si>
  <si>
    <t>Cetáceos - Ballenas-</t>
  </si>
  <si>
    <t>De Aleta</t>
  </si>
  <si>
    <t>Pinnípedos - Focas, Lobos Marinos, Elefantes Marinos-</t>
  </si>
  <si>
    <t>De Barbijo</t>
  </si>
  <si>
    <t>Otros</t>
  </si>
  <si>
    <t>Cerdos</t>
  </si>
  <si>
    <t>Tiempo</t>
  </si>
  <si>
    <t xml:space="preserve">Observar </t>
  </si>
  <si>
    <t>Describir</t>
  </si>
  <si>
    <t>Reflexionar</t>
  </si>
  <si>
    <t xml:space="preserve">Comparr </t>
  </si>
  <si>
    <t>Nombrar</t>
  </si>
  <si>
    <t xml:space="preserve">Acercar </t>
  </si>
  <si>
    <t xml:space="preserve">Intervenir </t>
  </si>
  <si>
    <t>Atacar</t>
  </si>
  <si>
    <t>Cazar</t>
  </si>
  <si>
    <t xml:space="preserve">Procesar </t>
  </si>
  <si>
    <t xml:space="preserve">Domesticar </t>
  </si>
  <si>
    <t>T4</t>
  </si>
  <si>
    <t>T5</t>
  </si>
  <si>
    <t xml:space="preserve">Describir </t>
  </si>
  <si>
    <t xml:space="preserve">Comparar </t>
  </si>
  <si>
    <t>Acercar</t>
  </si>
  <si>
    <t xml:space="preserve">Cazar </t>
  </si>
  <si>
    <t>"Whales include the largest forms of life now known to exist, or, in fact, that have ever existed even in the past. Their skeletons as compared with the land mammals are much modified, especially at the extremities, the skull being so altered as to be almost unrecongnisable as such." (Bennett, 1932:38)</t>
  </si>
  <si>
    <t>"It is true that Sperms are somewhat different in their ways from the ´Rorquals´, wich area really the present subject of discussion, yet of the two kinds the former is probably the greater wanderer." (Bennett, 1932:47)</t>
  </si>
  <si>
    <t>"Whales have a well convoluted brain, with wich we associate the possession of considerable intelligence; but it would be very unwise to suggest that they could derive any assistance in finding their way through the ocean from the heavenly bodies, even if it were possible for them to look upwards!" (Bennett, 1932:47-48)</t>
  </si>
  <si>
    <t>"The remaining senses left to explore offer but little hope of enlightenment on this problem of migration.  Sight is out the question. Hearming, except for a distance of a few miles, is not helpful; while the last is that of smell, only useful in so far as the wind would carry a scent, or that peculiar twinge of chill encountered in cold climates, wich always indicates the vicinity of ice, and can be both smelt and tasted by man. (...) The whole question is a difficult but at the same time a most fascinating one." (Bennett, 1932:48)</t>
  </si>
  <si>
    <t>"The first requirement of life is food, and for a creature of such enormous bulk, plenty of it. The plankton (…) is composed of various forms. In the Southern Ocean a kind of shrimp is abundant, and this constitutes the main food of the ´Rorquals´visiting those seas. It also forms either the whole, or a large part, of the food of several species of penguin and seal. (...) Immense masses of this minute life drift with the ice, and are followed by those creatures that feed upon it; by penguins and other birds only as far from land as nesting duties will allow, but by whales to an unlimited distance. Whales become exceedingly fat on this shrimp diet, and apparently in a very short time. The amount consumed daily must be enormous, for whales taken in areas where ´whale-food´is plentiful have the stomach so distended as to be on the point of bursting when that organ is removed from the body. In the case of large whales, the stomach contents consist of many cart-loads. " (Bennett, 1932:48-49)</t>
  </si>
  <si>
    <r>
      <t>"The interior of the whale´s bones (</t>
    </r>
    <r>
      <rPr>
        <i/>
        <sz val="10"/>
        <color theme="2" tint="-0.499984740745262"/>
        <rFont val="Century Gothic"/>
      </rPr>
      <t>i.e</t>
    </r>
    <r>
      <rPr>
        <sz val="10"/>
        <color theme="2" tint="-0.499984740745262"/>
        <rFont val="Century Gothic"/>
      </rPr>
      <t>., its skeleton) is sponge-like, and, like the rest of the body, more or less full of oil." (Bennett, 1932:49)</t>
    </r>
  </si>
  <si>
    <r>
      <t xml:space="preserve">"…is the oil reservoir par </t>
    </r>
    <r>
      <rPr>
        <i/>
        <sz val="10"/>
        <color theme="2" tint="-0.499984740745262"/>
        <rFont val="Century Gothic"/>
      </rPr>
      <t>excellence</t>
    </r>
    <r>
      <rPr>
        <sz val="10"/>
        <color theme="2" tint="-0.499984740745262"/>
        <rFont val="Century Gothic"/>
      </rPr>
      <t>, and requires some description. The common idea that it is a jelly-like substance of oil fat is quiet incorrect. Whale blubber is a hard, strong, tough substance, forming a real skin, but not firmly attached to the body, except where internal movement is unnecessary... (...) Its thickness and quality depend upon the species of whale and on the individual." (Bennett, 1932:49)</t>
    </r>
  </si>
  <si>
    <t>"The difference in the condition of whales, even when caught at the same time and of the same species, is profound; in extreme cases they can vary in oil production in the ratio of one to thirty." (Bennett, 1932:49)</t>
  </si>
  <si>
    <t>"When cut, and the edges closely examined, blubber resembles the ´grain´seen in ordinary leather on a much larger scale. The colour is yellow to creamy. Nothing but the sharpest knife will cut it. Blubber entirely encases whales, and acts in the twofold capacity of food reserve and as a blanket to resist cold. When whales return to warmer waters, where food is less abundant and may be of poorer quality, they become thinner; in fact, they then live on their overcoats, as is proved by the results obtained at whaling stations situated in the warmer zones. The remaining tissues of the body also store up much oil derived from the very rich food of the Antartic." (Bennett, 1932:49-50)</t>
  </si>
  <si>
    <t>"…as it is called by Norwegians, is pink when alive. During bright daylight it lives at some distance down in the water, but in dull weather and at night-time comes up nearer the surface, often to the top. At times large patches of ´whale food´appear on the surface, giving the sea a red colour. Whales evidently have some means of discovering these spots, to wich they hasten for feeding purposes. Fin Whales certainly feed while swimming on their sides and submerged some fathoms, and, as far as can be seen, do so with the left side upwards." (Bennett, 1932:50)</t>
  </si>
  <si>
    <t>"In the Antartic, rarely anything else save shrimps is found in the stomach of whales; the exceptions that I can record being in one case several small fish, and in another a bird - a decapitated Cape pigeon." (Bennett, 1932:50-51)</t>
  </si>
  <si>
    <t>"From the very surroundings in wich a whale lives its flesh must be clean (…) Whale meat is much coarser in the texture than beef and also darker in colour; but provided it is removed from a young whale within twelve hours of death and properly treated afterwards, it is quite palatable." (Bennett, 1932:51)</t>
  </si>
  <si>
    <t>"Attempts have been made to place this article on the European markets, but so far with poor results. I see no reason why it should not form a cheap article of foof. If some fantastic name were invented for the meat, it would probably soon become so popular as to appear on the menu cards of the best hotels. As it is, the Norwegians salt down quantities of it for their own use at home." (Bennett, 1932:51)</t>
  </si>
  <si>
    <t>"Whales suffer from few visible diseases. Occasional cyts are found, and in rare cases whales are killed whose fat is a deep orange red, sugestive of a form of jaundice. Worms are exceedingly common internal parasites, and frequently the intestine is packed with tapeworm or other parasitic worms." (Bennett, 1932:51)</t>
  </si>
  <si>
    <t>"Many speculations have been made as to the lenght of life of the whale, the natural inference being that large animals live long. The young of the larger whales are born large, and their growth is rapid, but we have at present no definite knowledge as to their tenure of life after the adult stage is reached (...) we shall find that the whale has entered his old age at thirty years." (Bennett, 1932:51-52)</t>
  </si>
  <si>
    <t>"Even in waters where whales are abundant it is infrequent for many of them to be seen from big moving steamers, for, whales being timid creatures, they make off at the approach of anything noisy and easily visible. In the sailing-ship days things were very different, and they would often investigate a ship with obvious curiosity. Whales are less timid when feeding, a fact well known to those who hunt them, they become more wary the longer an area is hunted. It is usual for whales to be stupidly ´tame´when first a district is exploited; but this tameness soon disappears, probably because the more unsuspecting are killed off, an instance of the law of the survival of the fittest. The wiser, or perhaps we should say the wilder, ones bolt to possible safety, and may be lucky enough to breed, bringing forth their like -with whales." (Bennett, 1932:52)</t>
  </si>
  <si>
    <t>"…." (Bennett, 1932:   )</t>
  </si>
  <si>
    <r>
      <t>"</t>
    </r>
    <r>
      <rPr>
        <i/>
        <sz val="10"/>
        <color theme="2" tint="-0.499984740745262"/>
        <rFont val="Century Gothic"/>
      </rPr>
      <t>The Blue Whale</t>
    </r>
    <r>
      <rPr>
        <sz val="10"/>
        <color theme="2" tint="-0.499984740745262"/>
        <rFont val="Century Gothic"/>
      </rPr>
      <t xml:space="preserve"> (…) …largest living animal (…) …less common..." (Bennett, 1932:53)</t>
    </r>
  </si>
  <si>
    <t>"To the southward of the South Atlantic Ocean some seventy thousand of this species have been killed and secured in twenty-five years, and very little change in their numbers appears as a result." (Bennett, 1932:53)</t>
  </si>
  <si>
    <t>"Blue Whales in poor condition are rich in oil compared to other species in fair condition. (…) colour (…) younger (…) mottled pattern (…) found (…) speed (…) size (…) …eigty and ninety feet..." (Bennett, 1932:53)</t>
  </si>
  <si>
    <t>"Lenghts of one hundread and sixteen feet are, at rare intervals, spoken of; while one of one hundred and fourteen feet seems genuine enough on the evidence advanced. Another of one hundred and six feet was actually measured, in a rough way certainly, but with care and by two different people." (Bennett, 1932:54)</t>
  </si>
  <si>
    <t>"The Blue Whales captured in the North are  not known to reach such dimensions, with the result that Northerners entertain doubts as to the veracity of the men of the South." (Bennett, 1932:54)</t>
  </si>
  <si>
    <t>"At the other extreme are the small ones, whales that should never be caught at all -the children and youth of the species. Blue Whales carry a growth on their skins… (…) ´sulphur-botton´(…) …on examination to consist of diatoms. (…) ...indicates that they have been in polar waters for a month or two. (...) ...Blue Whales goes North fron January to march..." (Bennett, 1932:54-55)</t>
  </si>
  <si>
    <t>"Stray aones are caught occasionally quite early in the season, but are of little value, their oil content being very poor. Miserable specimens are captured in January and Frebruary with blubber only an inch or so thick..." (Bennett, 1932:58-59)</t>
  </si>
  <si>
    <t>"Indeed, the main army  of the Fin Whales only arrives on the scene when most of, if not all, the ice has either melted or drifted away." (Bennett, 1932:59)</t>
  </si>
  <si>
    <t>"Owing to the greater value placed on the Blue Whales, other species are not hunted while this one is procurable, so that the true relative distribution of the two species cannot be accurately judged from actual catch results." (Bennett, 1932:59)</t>
  </si>
  <si>
    <r>
      <t xml:space="preserve">"It is highly probable that only the breeders leave for the North and milder seas, for an interesting feature of those whales caught </t>
    </r>
    <r>
      <rPr>
        <i/>
        <sz val="10"/>
        <color theme="2" tint="-0.499984740745262"/>
        <rFont val="Century Gothic"/>
      </rPr>
      <t xml:space="preserve">after </t>
    </r>
    <r>
      <rPr>
        <sz val="10"/>
        <color theme="2" tint="-0.499984740745262"/>
        <rFont val="Century Gothic"/>
      </rPr>
      <t>the mass has left is the numberof juveniles found among the slain." (Bennett, 1932:56)</t>
    </r>
  </si>
  <si>
    <t>"No other food than the ubiquitous shrimp is found in the stomach of Fins caught in the Antartic." (Bennett, 1932:60)</t>
  </si>
  <si>
    <t>"In twenty-five years roughly seventy thousand whales of this species have been taken in the waters south of the Atlantic -a truly prodigious figure." (Bennett, 1932:60)</t>
  </si>
  <si>
    <t>"A sum total of one hundred and eighty thousand Blue, Fin and Hump-backed Whales are known to have been slain in a quarter of a century, and this within only a small segment of the great Antartic Ocean. These figures give cause for serious reflection." (Bennett, 1932:60)</t>
  </si>
  <si>
    <t>"Modern Antartic whaling is at present almost entirely concerned with the capture of the two foregoing kinds -the Blue Whale and the Fin Whale- and captures of the remaining species are negligible in comparison; but as some few of the latter are still caught, or have been until recently, a brief mention of them seems desirable." (Bennett, 1932:61)</t>
  </si>
  <si>
    <t>"Easily killed though it be with the modern gun, whalers consider it the most crafty of the whales in avoiding capture." (Bennett, 1932:61)</t>
  </si>
  <si>
    <t>"Close inshore this species easily escapes detection, but it has been unduly persecuted in almost every part of the world, stations having been specially built to deal with it, though these have generally proved short-lived enterprises." (Bennett, 1932:61-62)</t>
  </si>
  <si>
    <r>
      <t>"Enormous numbers of this whale have been captured in the past -a fact that, in view of its preferene for shore waters, cannot be wonderred at. (…) Much controversy has taken place over this animal and the great diminution in its numbers. The two arguments are: ´frightened away´</t>
    </r>
    <r>
      <rPr>
        <i/>
        <sz val="10"/>
        <color theme="2" tint="-0.499984740745262"/>
        <rFont val="Century Gothic"/>
      </rPr>
      <t>versus</t>
    </r>
    <r>
      <rPr>
        <sz val="10"/>
        <color theme="2" tint="-0.499984740745262"/>
        <rFont val="Century Gothic"/>
      </rPr>
      <t xml:space="preserve"> ´killed out´." (Bennett, 1932:62)</t>
    </r>
  </si>
  <si>
    <t>"Being a whale of some thirty to forty tons weight only, he creates no great strain on the boat that attempts to capture him. As most of the Whaling stations, especially those in the South in the early days, commenced operations with ´old crocks´of boats, more fitted for the scrapheap than for such ardous work at sea, the crews were faced with the alternative of shooting this whale or tackling something bigger; and if they chose the latter, they stood a considerable chance of a wet grave as the wages for their temerity. In this way large numbers of Hump-backs were caught, and out of the profits better boats were built, with wich the larger whales could be successfully hunted." (Bennett, 1932:62-63)</t>
  </si>
  <si>
    <t>"Thousans were caught one season, hardly any the next, and for the past fifteen years they have never returned to Antartic waters in any numbers. This is the sum total of the evidence in favour of the ´killed outs, and there is even lees to offer for the ´frightened aways´. " (Bennett, 1932:63)</t>
  </si>
  <si>
    <t>"This whale is heavily infested with large barnacles, and even more horrible parasites. It is popularly supposed by whalers to seek rocks for scratching purposes, and certainly no whale could be blamed for endeavouring to rid itself of such undesirable live-stock. But as the very delicate outer skin never shows any trace of scratches, it seems more probable that they are there in search of food." (Bennett, 1932:64)</t>
  </si>
  <si>
    <t>"Some forty thousand specimens of this whale have been killed in Antartic waters since whaling was started there." (Bennett, 1932:64)</t>
  </si>
  <si>
    <r>
      <rPr>
        <i/>
        <sz val="10"/>
        <color theme="2" tint="-0.499984740745262"/>
        <rFont val="Century Gothic"/>
      </rPr>
      <t>"Sei Whale</t>
    </r>
    <r>
      <rPr>
        <sz val="10"/>
        <color theme="2" tint="-0.499984740745262"/>
        <rFont val="Century Gothic"/>
      </rPr>
      <t>. …small edition of the Fin Whale... " (Bennett, 1932:65)</t>
    </r>
  </si>
  <si>
    <r>
      <t>"</t>
    </r>
    <r>
      <rPr>
        <i/>
        <sz val="10"/>
        <color theme="2" tint="-0.499984740745262"/>
        <rFont val="Century Gothic"/>
      </rPr>
      <t>Right Whale</t>
    </r>
    <r>
      <rPr>
        <sz val="10"/>
        <color theme="2" tint="-0.499984740745262"/>
        <rFont val="Century Gothic"/>
      </rPr>
      <t>. Early expeditions..." (Bennett, 1932:65)</t>
    </r>
  </si>
  <si>
    <t>"One hundred years ago this whale was as common as any, but the whalers of that day hunted it so vigorously that it was thinned down to small numbers in but a few years. The slaughter seems to have been on a par with that now taking place amongst the Rorquals." (Bennett, 1932:66)</t>
  </si>
  <si>
    <t>"Another instance…to prove that nature cannot stand up to a whole-sale killing wich takes no account of the minimum stock wich must be left of such foolishness is that the species soon trembles on the verge of extinction." (Bennett, 1932:66)</t>
  </si>
  <si>
    <r>
      <t>"</t>
    </r>
    <r>
      <rPr>
        <i/>
        <sz val="10"/>
        <color theme="2" tint="-0.499984740745262"/>
        <rFont val="Century Gothic"/>
      </rPr>
      <t>Pike Whale</t>
    </r>
    <r>
      <rPr>
        <sz val="10"/>
        <color theme="2" tint="-0.499984740745262"/>
        <rFont val="Century Gothic"/>
      </rPr>
      <t>. A good one gives about a ton of oil and some excellent meat." (Bennett, 1932:66)</t>
    </r>
  </si>
  <si>
    <r>
      <t>"</t>
    </r>
    <r>
      <rPr>
        <i/>
        <sz val="10"/>
        <color theme="2" tint="-0.499984740745262"/>
        <rFont val="Century Gothic"/>
      </rPr>
      <t xml:space="preserve">Sperm Whale. </t>
    </r>
    <r>
      <rPr>
        <sz val="10"/>
        <color theme="2" tint="-0.499984740745262"/>
        <rFont val="Century Gothic"/>
      </rPr>
      <t>While the Rorquals and the Right Whales are inoffensive to such a degree that they are utterly unable even to defend themselves, the toothed whales are fighters, and one of their number a pugnacious bully. " (Bennett, 1932:66-67)</t>
    </r>
  </si>
  <si>
    <t>"Long years of persistent hunting have, unfortunately, reduced its numbers sadly. Its skin is quite smooth and black in colour, though the old males go white in the head." (Bennett, 1932:67)</t>
  </si>
  <si>
    <t>"The food of the Sperm, as far as is known, is cuttle-fish or ´squid´, and they hunt it in waters embracing the hottest and the coldest. That they encounter cuttle-fish of enormous size is certain, both from the undigested contents of the stomach and the numerous scratches are more frequent about the head, but are seen also at some distance from the mouth, and it is almost certain that some of these monsters of the deep are of so huge a size as to put up a fight on more or less equal terms, even with a creature so large as this whale." (Bennett, 1932:67)</t>
  </si>
  <si>
    <t>"I was once lucky enough to secure teeth from such a wounded Sperm, and in this case the jaw had not only been broken but had set again, though not in a straight line." (Bennett, 1932:68)</t>
  </si>
  <si>
    <t>"One badly fractured tooth had formed an independent wall of bone round the break, acting as a kind of splint, and the agony this poor beast suffered can be imagined; yet he was in good condition from an oil point of view." (Bennett, 1932:68-69)</t>
  </si>
  <si>
    <t>" It may be added that whalers consider lone bulls to be vicious, and certainly they have, in rare cases, been known to charge even so large an object as a modern steam whale ship." (Bennett, 1932:69)</t>
  </si>
  <si>
    <t>"A curious feature of the Sperm Whale is that it is the source of that rare article ambergris, wich is of great value in the manufacture of perfumery. It is seldom discovered in the whale´s body, and the animals that produce it are, as a rule, the old males with white heads already alluded to, who have become outcasts from the herd. ambergris is believed to be the product of some form of disease, though our knowledge of this subject is but vague." (Bennett, 1932:69)</t>
  </si>
  <si>
    <t>"The stench of stale Rorqual is enough for most people, but that of the Sperm is far worse; and if ambergris is present, it fairly beggars description! " (Bennett, 1932:69)</t>
  </si>
  <si>
    <t>"Before leaving the subject of Sperm Whales a remarkably ingenious method of hunting them must be recorded, the more so that no account of it has, I believe, ever yet been printed. What would the reader say if he was told that whales could be hunted with a thermometer?" (Bennett, 1932:69-70)</t>
  </si>
  <si>
    <t>"This whale lives, as explained, upon the cuttle-fish, often, it is believed, on specimens of enoumous size. Do these giant squids lurk in caves honey-combed out of those drowned precipice faces wich descend (as soundings prove) from the edge of the shallow continental waters to the eternal darkness of the ocean floor? And if so, does the Sperm Whale cruise along those twilit cliffs, and drag his prey, a mass of waving tentacles, from its lair? We do not know, but if this be so, the ensuing fight (before the whale can comfortably enjoy his dinner) must be a sight worth seeing!" (Bennett, 1932:71-72)</t>
  </si>
  <si>
    <r>
      <t>"</t>
    </r>
    <r>
      <rPr>
        <i/>
        <sz val="10"/>
        <color theme="2" tint="-0.499984740745262"/>
        <rFont val="Century Gothic"/>
      </rPr>
      <t>Bottle-nosed Whale.</t>
    </r>
    <r>
      <rPr>
        <sz val="10"/>
        <color theme="2" tint="-0.499984740745262"/>
        <rFont val="Century Gothic"/>
      </rPr>
      <t>" (Bennett, 1932:72)</t>
    </r>
  </si>
  <si>
    <r>
      <t>"T</t>
    </r>
    <r>
      <rPr>
        <i/>
        <sz val="10"/>
        <color theme="2" tint="-0.499984740745262"/>
        <rFont val="Century Gothic"/>
      </rPr>
      <t xml:space="preserve">he Killer Whale. </t>
    </r>
    <r>
      <rPr>
        <sz val="10"/>
        <color theme="2" tint="-0.499984740745262"/>
        <rFont val="Century Gothic"/>
      </rPr>
      <t>…and may be described as the voracious wolf of the sea, since he attacks indiscriminately any animals. Killers whales have been seen to put their heads well out of water to investigate anything showing black on floating ice. It matters not what it is, man, dog or seal: all is grist that comes to their mill. Having spied a possible meal, there is a concerted action of a possible meal, there is a concerted action of a group of individuals, for they seem always to hunt in packs... " (Bennett, 1932:72-73)</t>
    </r>
  </si>
  <si>
    <t>"Young whales are their favourite victims, and they prey, when chosen, is worried until the mouth opens from exhaustion, and then, in rush the Killers and the tongue is torn out. (…) A Killer Whale is indeed so bold that he will attack dead whales while being towed alongside a ateam whaler." (Bennett, 1932:73)</t>
  </si>
  <si>
    <t>est., and not a few carry a rifle expressly for the Killer´s benefit. At times they become so numerous as to be a pest." (Bennett, 1932:73-74)</t>
  </si>
  <si>
    <t>"…site selected must be close to a part of the seas where whales are regular in their appearance and occur in sufficient numbers to justify the original outlay on the shore station..." (Bennett, 1932:100)</t>
  </si>
  <si>
    <t>"In Southern waters whales are not only much more numerous, but, species for species, they reach a larger average size." (Bennett, 1932:102)</t>
  </si>
  <si>
    <t>"The sole business of a whaling station is, of course, to convert a whale into oil the shortest possible time, and with the maximum profit." (Bennett, 1932:103)</t>
  </si>
  <si>
    <t>"the sole business of a whaling station is, of course, to convert a whale into oil in the shortest possible time, and with the maximum profit." (Bennett, 1932:103)</t>
  </si>
  <si>
    <t>"Arranged around three sides of this are the main buildings housing the inmmense boilers, &amp;c., needed to reduce the whale. The fourth side is open to the sea, and is connected with it by a slipway. Powerful winches and wire tackle are connected to the tail of a whale, and the animal is heaved slowly out of the water, up the slipway, and on to the plan." (Bennett, 1932:105)</t>
  </si>
  <si>
    <t>"The blubber is first removed in strips two or three feet wide from the entire lenght of the animal; this is partly cut off by hand, partly torn off by steam power. Bulk for bulk, blubber is the most profitable portion of a whale, alhough the bones, too, are of considerable value. This blubber may be anything from an inch to a foot or more thick, and, irrespective of its thickness, it may be rich or poor in oil within certain limits. If excessively fat, it may not be strong enough to carry its own weight when stripped from the entire length of the animal, and then shorter pieces are taken. In very poor specimens it comes off with a noise like the tearing of paper; in fact the term ´newspaper´is often applied to poor blubber of this class." (Bennett, 1932:105-106)</t>
  </si>
  <si>
    <t>"Once all the blubber is off the whale, the ´flensers´are quite finished with the animal. The body is then passed on to the butchers for dissection. The blubber has passed to other hands, where it is reduced by hand to strips about a foot wide, enabling it to be passed into a rotary chopping machine where it is further reduced to rashers. Fron here a mechanical elevator conveys it to the huge boilers where free steam extracts the oil. The whale having been literally skinned, the butchers begin by removing the jaws, and the baleen is next cut out...(...) almost without value, it is generally cast away. The skull is then dealt with, and finally the body is split down its entire length. Then a sub-department deals with the head, while the tongue is added to the blubber." (Bennett, 1932:106-107)</t>
  </si>
  <si>
    <t>"One cannot but admire the dexterity of the butchers, and especially the wonderful accuracy with wich the articulation of the bones is located. The novice would grope for a week in meat and blood to find a joint, but these men just strike the exact spot in a moment; indeed, they are so expert at their job that in two hours or so the gigantic body of the whale has vanished. Provided always that the raw material is to hand, this goes on all day and every day, as long as the season continues." (Bennett, 1932:107)</t>
  </si>
  <si>
    <t>"Other workers further reduce the body to handy lumps, wich are dropped into bucket elevators and conveyed to the top of the boilers. Meat and bones are separated, for bone produces a better grade of oil than meat. An additional reason for this separation is that, while both meat and bones alike are cokked in enclosed boilers under a steam pressure of 60 to 70 lb. per square inch, the latter can be dropped into these huge cylinders as they are, for their loose structure allows the steam to percolate easily  through the mass, while the former cannot be so simply treated. The meat, if dealt with in bulk, packs itself into a solid mass, and no pressure on earth will then remove the oil. To obviate this, there is a most ingenious arrangement of shelves within the boiler wich separates the meat into comparatively small lumps, enabling the steam to enter and the oil to leave. " (Bennett, 1932:107-108)</t>
  </si>
  <si>
    <t>"The head, in the meantime, has been reduced to sizeable pieces by means of a steam saw, a process it was. The reduction of the very rich oil-bearing skull then occupied much time, and it was common for an accumulation of unreduced heads to encumber the work. This was bad economy, for, as most whalers now realise, a better grade of oil is obtained by using your material in as fresh a state as possible. " (Bennett, 1932:108)</t>
  </si>
  <si>
    <t>"…the oil is run off into a tank, where formerly it was allowed to settle and clear for some twenty´four hours. Of recent years, however, large separators have been installed through wich the oil is run with wonderful results. All foreign matter is extracted, and even dark oil can now be rendered perfectly transparent. A door at the lower part of the boiler is next opened, and the remmant, wich is composed of some residual oil, a quantity of glue water, and the now shrivelled blubber, falls into another tank. Until some five years or so ago, this mixture was allowed to lie rotting in these tanks until a new charge had to be dealt with, and it was skimmed at intervals, the idea being that what came to the surface contained oil, while the portion that sunk could be run away as worthless. Fresh cooking were added to old ones, and in the process of descomposition a certain amount of oil did certainly float up, giving rise to that indescribable smell so beloved by the older type of whaling manager. It is a stench so appalling that no words are adequate to describe it. Apparently even inanimate matter rebels at it, for I know of some postage stamps wich actually changed their colours so much as to be unrecognisable as aresult of this gas penetrating an officer´s room. The modern plan, already referred to, is to pump this residue at once into a digester, where every ounce of oil is extracted cheaply, cleanly and expeditiously, while under the old process most of this was lost." (Bennett, 1932:108-109)</t>
  </si>
  <si>
    <t>"The meat and bones, as before stated, are cooked under steam pressure, a process that occupies a longer time than the reduction of the blubber. (…) The oil produced under presure is often found to be of inferior quality." (Bennett, 1932:109)</t>
  </si>
  <si>
    <t>"…the fresher the whale, the better the quality of the yield; while the oil from a stale one is poor both in quantity and quality. The heat under 60 lb. Or more of steam pressure in a digester is great, but such pressures are necessary to break up the tissues and release the oil. At the temperatures involved, the meat, if it comes in contact with metal, will burn, and a dark oil is the resukt; while the continued use of digesters without cleaning adds to the darkness of the product. A dark-coloured oil, even if not chemically inferior, is a less marketable commodity than the paler oils; so even here cleanliness pays." (Bennett, 1932:110)</t>
  </si>
  <si>
    <t>"The residue from the digesters is converted into guano. When it leaves the boilers, the meat (wich looks not unlike any other animal meat that has been over-cooked) is loaded into trucks, and run away to another building, where it is dried. The drying plant is a massive and expensive piece of machinery, through wich the material passes in about four hours, and the bone residues are similarly treated, though separately from the meat. The dierd substances are then ground in a mill, sifted, mixed and bagged for the market, the proportions being, commonly, two.thirds meat product and one-third bone: the proportions, roughly, in wich they exist in the whale." (Bennett, 1932:111)</t>
  </si>
  <si>
    <t>"Baleen -the ´whalebone´of commerce- was  at one time in great demand, the better and more flexible grades from the Right Whale commanding high prices. To-day it is only used in small quantities, for the bristles of chimney-sweeps´brooms and as a ´stiffener´in silk fabrics. The great bulk of the baleen obtained in the Antartic is therefore valueless, for steel has almost entirely replaced it in those industries where it was once required. " (Bennett, 1932:111)</t>
  </si>
  <si>
    <t>"When the oil has been obtained, it is stored in a number of huge tanks, the various grades of oil being kept separate. Formerly the oil was laboriously filled into barrels of about forty gallons each, and the long use of the barrel has caused it to be used as a measure of production, all catches being still spoken of in terms of so many ´barrels of oil´. In point of fact, not one per cent of the oil now made has ever seen a wooden barrel, all of it being both stored and carried in bulk. Indeed, oil carried in barrels is the last word both in waste and impurity. (...) ...and, as the cleaning was often imperfect, much dirt remained to contaminate the oil. In going through the hot weather of the tropics the barrels shrink and the oil leaks out into the hold; and though much of it can be recovered, it has by then become mixed with coal dust and other filth, and is much deterorated in quality. (...) The modern tanks wich have replaced the barrels can be thoroughlycleaned, and in practice it is only a question of pumping the oil aboard at one end and then ashore at the other. (...) One trouble, the tendency of whale oil to set hard in cold weather, is overcome by warming it with steam, so that no difficulty is found in pumping it into the tanks. " (Bennett, 1932:111-112)</t>
  </si>
  <si>
    <t>"In cold, especially in extremely cold situations the outside work is heavy and uncomfortable. Oilskins and sea-boots (leather, not rubber) are the usual outer garments. This outfit is not only necessary to combat the elements, but also in order to exclude the oil and blood -substances that are ever present, and cover the workers." (Bennett, 1932:117)</t>
  </si>
  <si>
    <t>"So the men turn their attention to making keepsakes, and a new idea often spreads like an epidemic. One season it may be sheath-knives; another, perhaps meat-presses; whatever it may be it is at any rate connceted in some way with that animal." (Bennett, 1932:119)</t>
  </si>
  <si>
    <t>"No station is complete without its buoy to wich the dead whales are fastened as brought in. Time was when the acme of good management consisted in having a great number of whales rapidly rotting at the buoy." (Bennett, 1932:120)</t>
  </si>
  <si>
    <t>"A whale begins to deteriorate after twelve hours, and the fatter the whale, the more rapid is the decomposition. Greed used to dedicate that all whales were to be taken that it was possible to catch, so that in periods of abundance only the prime cuts of the blubber were taken, the rest being cast adrift. Relics of this abominable waste can still be seen in the bonestrewn beaches adjoining the older stations, wich bear witness to a thriftless policy wich, so to say, would kill a bullock for the sake of a sirloin of beef. To-day, however, whaling laws have been framed to prevent such excessive waste, and have proved in a large measure successful. (...) The present ideal aimed at is that the entire carcass should be utilised, at any rate on a shore station. Waste indeed is now rare, provided there is proper supervision." (Bennett, 1932:120)</t>
  </si>
  <si>
    <t>"Apart from the actual loos of valuable oil-producing material under the earlier régime, great masses of putrefying matter lying near fresh whales were a menace not only to the workers but to the quality of the oil produced. In the old days whale oil was roughly graded by the oil boiler according to his ideas of smell and colour. (...) All oil is now tested when made, and (irrespective of the colour within limits) is graded on the reaction obtained, while stations of any size now have a chemist on the staff. " (Bennett, 1932:   )</t>
  </si>
  <si>
    <t>"The great advantage possessed by a factory ship over her sister shore station is that, being mobile, she can get under way in a few hours and steam from place to place, forming her own base as near to whales as possible. Taking a whale three hundred miles or so to a factory is unprofitable, often even impossible, though it has sometimes been dobe." (Bennett, 1932:123)</t>
  </si>
  <si>
    <t>"On these boats some attempt was made to use up other parts of the body besides the blubber, but considerations of coal economy, together with shortage of working room, precluded any satisfactory results." (Bennett, 1932:125)</t>
  </si>
  <si>
    <r>
      <t>"…was a common sight, where several ships had assembled, to see the harbour and everything in it covered with ´fat´-</t>
    </r>
    <r>
      <rPr>
        <i/>
        <sz val="10"/>
        <color theme="2" tint="-0.499984740745262"/>
        <rFont val="Century Gothic"/>
      </rPr>
      <t>i.e</t>
    </r>
    <r>
      <rPr>
        <sz val="10"/>
        <color theme="2" tint="-0.499984740745262"/>
        <rFont val="Century Gothic"/>
      </rPr>
      <t>., semi-solid oil. Stale whales while being flensed poured forth streams of oil from their overheated bodies, wich floated on the water, fouling everything, and the nuisance was often added to by the careless blowing off of digester water, the process being continued until oil was being discharged as well." (Bennett, 1932:125)</t>
    </r>
  </si>
  <si>
    <t>"…the earlier shore stations were wasteful,  but the floating factory was a much worse offender. Millions of pounds´worth of valuable material was allowed to rot  on the beaches, serving no other purpose than to feed the ever-ravenous birds. (...) At the present day the amount of waste may be said to be negligible." (Bennett, 1932:125-126)</t>
  </si>
  <si>
    <t>"To attack the known herds of whales in the open Southern ocean had long been the fond hope of many whalemen,and it has now been accomplished by fitting out very large ships, containing up-to-date and very expensive plant." (Bennett, 1932:126)</t>
  </si>
  <si>
    <t>""Those ships reconstructed exclusively for operations in the open ocean, although following the same design, differ a good deal in detail, more especially those wich are designed to take the entire whale on board. These variations in design depend, promarily, on whereabouts on the ship the carcass is taken aboard, for this necessarily governs the arrangement of the whole plant. The general plan is that the blubbler is stripped from the whale alongside the ship in the water. The flensers work from a shallow ´scow´(i.e., a flat-bottomed boat), and also standing on the body of the whale itself. As the blubber is removed, the body of the whale expands, and this expansion is much greater if the whale is stale. Footholds are cut in the meat to assist the men in climbing about, and the usual practice is to beign at the middle of the animal and work towards the ends. As blubber covers the entire animal, special arrangements must be made to turn the whale over -no light task. A wire rope is made fast to one of the flippers, passed under the whale, and then led up the ship´s side. This wire is attached to a steam-winch, by which means the whale is turned to any desired position. The blubber is lifted on deck by mechanical means, and its subsequent treatment is similar to the process at the shore station already described, the only difference being that the working space is much more confined. The forepart of the ship is generally given up to the reduction of blubber, while the meat and bone factory is placed aft. " (Bennett, 1932:127-129)</t>
  </si>
  <si>
    <t>"It is an awkward thing to handle owing to its great bulk and soft consistency, and the only means of securing it is by a chain encircling a portion of the mass. From a superficial glance no one would guess the quantity of oil concealed in the beautiful velvety mass of a whale´s tongue." (Bennett, 1932:130)</t>
  </si>
  <si>
    <t>"When the work has reached this stage, the carcass is towed to the stern of the ship to be further dealt with. (…) Whereas at a shore station the material, after cutting up, is elevated to the digesters, on a ship´s ´plan´it is dropped at once into the pots. (...) The body is attacked by expert butchers, who, with the aid of strange-looking implements, first remove the jaws and next the head, the pieces being lifted to the deck by wire falls. The tail portion is next taken, and then the ribs of one side together with the internal fat are dissected out. The remaining portion is turned over, and the second half of the breast cut away. The only portions of the whale now remaining are the viscera and part of the backbone. These portions are permitted to go to waste unless there is a dearth of material, when the remaining bone is used up." (Bennett, 1932:130-131)</t>
  </si>
  <si>
    <t>"…a ship factory is largely dependent upon calm weather, anything in the nature of a sea making work on a whale impossible." (Bennett, 1932:131)</t>
  </si>
  <si>
    <t>"From their very arrangement ship factories are wasteful in material as compared with shore stations generally. Places have to be found on the ship for the necessary black-smith´s shop, for the heavy harpoon (whose shank is three and a half inches in diameter) is always bent after hitting a whale, some, in fact, being twisted up like soft wire. " (Bennett, 1932:131-132)</t>
  </si>
  <si>
    <t>"The bulk of the whale-reducing plant is situated on deck, while the tackle for handling the heavy masses of blubber, &amp;c., is scattered all over the ship. (…) The deck is an inch or so deep in fat, and between this and portions of whale tongue, progress is so slippery a business that a few steps are likely to land you on your back." (Bennett, 1932:132-133)</t>
  </si>
  <si>
    <t>"Now that a chemical method of cleansing tanks from mineral fuel oil has been discovered, whale oil can be subsequently stored in them without contamination after the fuel oil has been used." (Bennett, 1932:133-134)</t>
  </si>
  <si>
    <t>"As the dead whales arrive, the number of barrels of oil they are likely to yield is roughly estimated and added to the existing catch..." (Bennett, 1932:135)</t>
  </si>
  <si>
    <t>"Anumber of pigs are carried for the twofold purpose of eating up scraps of food and being themselves converted into food later on, but they do not go far, for a large pig barely suffices for one meal for all hands. Fresh pork day is the time when friends are invited to partake of the good fare, and some anniversary is always remembered or invented in honour of the occasion." (Bennett, 1932:136)</t>
  </si>
  <si>
    <t>"All the same, time hangs heavily until the long-looked-for day arrives when the magic word goes round, ´slut´- ´finished´. " (Bennett, 1932:139)</t>
  </si>
  <si>
    <t>"…the catch was often lost through the sheer inability of the boat to hang on to the huge mass of the dead whale. If, on the other hand, the whale was still alive, cutting the line..." (Bennett, 1932:142)</t>
  </si>
  <si>
    <t>"Guns of heavier bore discharged  larger harpoons, and, in order to deal effectively with the huge Blue Whales, the exploding shell was also increased in size. These boats, while capable of killing and securing the heaviest whales, lacked the necessary speed for giving chase to the active Fin Whale..." (Bennett, 1932:144)</t>
  </si>
  <si>
    <t>"With such boats whales can be pursued in heavier seas than was formerly possible." (Bennett, 1932:145)</t>
  </si>
  <si>
    <t>"But one point is all -important: rudder and engines must work assilently as possible. The slightest rattle of either will alarm the quarry-silence is the golden rule in successful whale hunting. The probable reason why whales are seldon seen within a mile of a ship on an ocean voyage is that the noise of the engine frightens them, for the great majority of the whales I have seen on an ordinary voyage have shown unmistakable signs of fear." (Bennett, 1932:146)</t>
  </si>
  <si>
    <t>"But it is, perhaps, not unnatural that more thought is bestowed on the killing of the whale than on the life of the crew." (Bennett, 1932:146)</t>
  </si>
  <si>
    <t>"Almost all behind the bridge is engine and bunker space, while most of the forepart of the boat is occupied by the outfit for killing whales and towing them home." (Bennett, 1932:147)</t>
  </si>
  <si>
    <t>"This, wch is attached to a powerful rope, is fired into the victim at short range; and five seconds after leaving the gun the cast-iron bomb wich forms the point of the harpoon explodes." (Bennett, 1932:149)</t>
  </si>
  <si>
    <t>"The whale-ropes are coiled in bins below deck..." (Bennett, 1932:149)</t>
  </si>
  <si>
    <t>"…it takes the violent  strain on the line whether that strain be due to the struggle of the whale or to the jump of the sea." (Bennett, 1932:150)</t>
  </si>
  <si>
    <t>"Fur caps, fur coats, fur gloves are here no adornments, but an absolute necesity; while hot coffe, wich is found to be the best stimulant, is always on tap." (Bennett, 1932:151)</t>
  </si>
  <si>
    <t>"Even the steward is no exception to the rule, for all hands are financially interested in every whale safely delivered to the factory." (Bennett, 1932:152)</t>
  </si>
  <si>
    <t>"A few boats have been badly damaged by dying whales charging them. This, of course, cannot be regarded as vindictiveness - the damage being dobe by the animal during its death ´flurry´when its actions are almost entirely automatic. But the experience is not a pleasant one for those on the attacked ship." (Bennett, 1932:154)</t>
  </si>
  <si>
    <t>"Sooner or later a ´blow´is sighted, and it is an equal chance whether -prismatic´or the naked eyes have triumphed." (Bennett, 1932:155)</t>
  </si>
  <si>
    <t>"Long before this the whale´s species has been identified, and the correct method of approach adopted, for the technique of pursuit varies with the nature of the quarry, sometimes even with the individual whale. Quietness is essential and also unlimited patience, for whales have their idiosyncrasies like other creatures, and while some show little traces of fear, others are very easily scared. It is necessary to go cautiously since a member of the former class may suddenly and unexpectedly ´panic´and so be lost. Whales, indeed, are ´kittle cattle´, and the successful gunner is more born than made." (Bennett, 1932:156-157)</t>
  </si>
  <si>
    <t>"…If big-game shots miss something in not having hunted the greatest of all the mammals, it is to be feared that a long time before the end of the season the excitement would pall." (Bennett, 1932:157)</t>
  </si>
  <si>
    <t>"Let us suppose that the whale sighted is a Blue Whale, in wich case the approach must be made with the utmost caution. Half speed gives place to ´slow´as the whale is neared, followed by ´dead slow´." (Bennett, 1932:157)</t>
  </si>
  <si>
    <t>"The Antartic Ocean may be described as the great banqueting hall of the whale, for ir provides a superabundance of suitable food. This consist of myriads of small shrimps, wich live at some depth below the sea surface. Whales, having mammalian lungs, must come to the surface to breathe, and the common practice of the Blue Whale is to submerge for a short period between each ´blow´. The final ´blow´of a series is indicated, in this species, by the appearance of the dorsal fin above water." (Bennett, 1932:157158)</t>
  </si>
  <si>
    <t>"The spot in the sea where a whale has submerged is shown by an elongated oval patch of broken water. These patches are made use of as an indication of the probable course taken by the animal, and the pursuit is now made at very slow speed. After five or more minutes, the usual time of submergence, all eyes scan the sea for the whale´s reappearence on the surface. " (Bennett, 1932:158)</t>
  </si>
  <si>
    <t>"This may go on for hours, or for the whole day; or, on the other hand, a shot may suddenly become possible at any moment. Patience is the winning card. Occasionally, of course, a shot may be made at the very first ´blow´after coming upo with the whale." (Bennett, 1932:158)</t>
  </si>
  <si>
    <r>
      <t>"Gunners to-day are prepared to swear that one of their numebr, Érik´by name, has a private ´pond´of Blue Whale hidden in some unknown spot, so unerring is his instinct for finding them. But, of course, the truth is that he has a profound knowledge of his special quarry and its habits, and it is to this he owes his succes. Nevertheless, Erik is watched by his fellows as a mouse is watched by a cat, much to his own amusement and but little, it may be added, to</t>
    </r>
    <r>
      <rPr>
        <i/>
        <sz val="10"/>
        <color theme="2" tint="-0.499984740745262"/>
        <rFont val="Century Gothic"/>
      </rPr>
      <t xml:space="preserve"> their</t>
    </r>
    <r>
      <rPr>
        <sz val="10"/>
        <color theme="2" tint="-0.499984740745262"/>
        <rFont val="Century Gothic"/>
      </rPr>
      <t xml:space="preserve"> profit." (Bennett, 1932:158-159)</t>
    </r>
  </si>
  <si>
    <t>"While a series of ´blows´may be from one to six in different individuals, it remains fairly constant in each special case. The greater the number of ´blows´in a series, the more easy, as a rule, is the capture." (Bennett, 1932:159)</t>
  </si>
  <si>
    <t>"Let us now suppose that the visitor is intently following the case. When at fairly close quarters the realises for the first time the whale´s gigantic bulk, and finds that his every muscle is taut with excitement, for the hunting spirit is latent in us all." (Bennett, 1932:159-160)</t>
  </si>
  <si>
    <t>"Noise is immaterial now, for there is no uncaught whale to frighten, The mate and another hand rush forward with the making of a new gun-loading, and a harpoon has already been bent..." (Bennett, 1932:161-162)</t>
  </si>
  <si>
    <t>"A whale may behave in a variety of ways after it has been harpooned. Either the shot may have caused instant death, or it may only have stunned the animal, in wich case it submerges and is quite possibly drowned through sheer inability to reach the surface for breath..." (Bennett, 1932:163)</t>
  </si>
  <si>
    <t>"It may be added that whales certainly reach the ocean floor at death, as the mud often found adhering to them proves. Occasionally Blue Whales will rush headlong into ice, when, if the whaler is strong enough, the animal is still hung on to..." (Bennett, 1932:163-164)</t>
  </si>
  <si>
    <t>"Some whales are extremely hard to kill, and the sight of these mighty giants of the ocean in their dying throes is most revolting. The poor beast only posses one disere -to scape, and they have no menas of defence whatever against their human persecutors.... " (Bennett, 1932:164)</t>
  </si>
  <si>
    <t>"Whales seem to have as many lives as a cat, for no less than seven harpoons are often needed before the Blue Whale finally succumbs. Some gunners follow the practice of drowing their whales, and in most cases this is probably merciful...." (Bennett, 1932:164)</t>
  </si>
  <si>
    <t>"The whale sinks at death, either to the full lenght of the line or to the sea bed, if the depth of the latter is less than the lengh of the line; when it is is certain that the animal is dead, the lines are hove in and the body brought up to the bows of the ship.... " (Bennett, 1932:164-165)</t>
  </si>
  <si>
    <t>"…and a series of nicks are cut in the tail stump to indicate the numebr of harpoons wich must be recovered from the carcass when it reaches the factory..." (Bennett, 1932:165)</t>
  </si>
  <si>
    <t>"In due course another whale is sighted, hunted and caught, or lost, as the case may be. A third, fourth or fifth may also be secured, and these are ´flagged´in the same way, being also attached to the first one if the intervening distance is not too great...." (Bennett, 1932:165-166)</t>
  </si>
  <si>
    <t>"In shooting a whale with a harpoon much skill is demanded, but as in the use of an ordinary gun, luck as well as practice plays a part in the game..." (Bennett, 1932:166-167)</t>
  </si>
  <si>
    <t>"The harpoon travels too fast for much to be seen by the eye, and it must be remembered that only a ridge of the whale´s back is visible above water as a target…" (Bennett, 1932:167-168)</t>
  </si>
  <si>
    <t>"In hunting Blue Whales it has always to be remembered that quite small noises scare them. A man shouting while its nostrils open is enough to cause it to bolt..." (Bennett, 1932:168)</t>
  </si>
  <si>
    <t>"FIN WHALES are second only to blue Whales in desirability from the whaler´s point of view, and they travel in droves, or, to use the common term, ´chools´of indefinite number. One would readly believe that they had a fixed destination, so straight is the course they steer..." (Bennett, 1932:169)</t>
  </si>
  <si>
    <t>"The Fin ´stim´-the common name for a number together- is first located. The "Full speed" is the order from the bridge and to this is added the word ´stim´, wich simply means that every atom of speed the boat is capable of must be used." (Bennett, 1932:169-170)</t>
  </si>
  <si>
    <t>"All the whales do not ´blow´at once, but rise a few at a time in no fixed sequence, popping up anywhere; while owing to their speed they are only visible for a fraction of time." (Bennett, 1932:170)</t>
  </si>
  <si>
    <t>"All these ´stims´are composed of whales just arrived, and they are in fairly poor condition after their stay in regions where food is scarce..." (Bennett, 1932:170)</t>
  </si>
  <si>
    <t>"The Fin, being a smaller whale that the Blue Whale both in length and bulk, is generally less trouble to kill when one comes to grips with him; but even so he will sometimes acquire quite a collection of harpoons before condescending to die...." (Bennett, 1932:171)</t>
  </si>
  <si>
    <r>
      <t>"On at least one occasion a small Fin has been harpooned among a ´stim´, and as was proved later, the harpoon not only went through him but buried itself in a second whale wich had not even been seen at the time. Thee second whale, receiving the full force of the bomb, died instantly, but the behaviour of time -</t>
    </r>
    <r>
      <rPr>
        <i/>
        <sz val="10"/>
        <color theme="2" tint="-0.499984740745262"/>
        <rFont val="Century Gothic"/>
      </rPr>
      <t>i.e</t>
    </r>
    <r>
      <rPr>
        <sz val="10"/>
        <color theme="2" tint="-0.499984740745262"/>
        <rFont val="Century Gothic"/>
      </rPr>
      <t>...." (Bennett, 1932:171-172)</t>
    </r>
  </si>
  <si>
    <t>"Other species of the whales besides the two already mentioned are taken, but in much smaller numbers. Among them the small Sei Whale may be mentioned, wich in mild seasons appears in considerable numbers. As their oilyield is low…are only bagged as a last chance when luck is out." (Bennett, 1932:172)</t>
  </si>
  <si>
    <t>"Payment of crews is mainly according to results, a small wage plus an aggred sum on every whale caught being the principle adopted." (Bennett, 1932:172)</t>
  </si>
  <si>
    <t>"…it must be said that many whales are lost from a variety of reasons." (Bennett, 1932:173)</t>
  </si>
  <si>
    <t>"…whales that have been left át flag´may lose the air pumped into them and skin, carrying, perhaps, others with them. It is true that in three fays or so they will again rise to the surface, but by this time yhey have travelled far, and if some other outfit find them -well, "findings is keepings" in the great Antartic; but courtesy dictates that you should very politely return the harpoons." (Bennett, 1932:173)</t>
  </si>
  <si>
    <t>"As far as it land surface are concerned, the Antartic may be summed up as a vast wilderness of ice, on wich no land animals can exist. Even the rodents cannot make a living here, and so the ubiquitous rat and mouse are absent..." (Bennett, 1932:174)</t>
  </si>
  <si>
    <t>"Among the mammals the seals are of much interest since little is known of them. Like whales, they feed chiefly on the shrimp, though some prefer a diet of cuttle-fish. Yet others again will devour any living thing, including their fellows. It may be noted that seals have not become so entirely aquatic as to dispence altogether with the land, for they must go ashore to breed and rest...." (Bennett, 1932:174-175-176)</t>
  </si>
  <si>
    <r>
      <t>"The Elephante Seal or Sea-elephant (</t>
    </r>
    <r>
      <rPr>
        <i/>
        <sz val="10"/>
        <color theme="2" tint="-0.499984740745262"/>
        <rFont val="Century Gothic"/>
      </rPr>
      <t>Mirounga leonina</t>
    </r>
    <r>
      <rPr>
        <sz val="10"/>
        <color theme="2" tint="-0.499984740745262"/>
        <rFont val="Century Gothic"/>
      </rPr>
      <t>) is common in certain spots, and except at the breeding-time the sexes are usually segregated, but at the latter season they vary the monotony of shedding their coat by uttering occasional snarls at each other, sometimes even going so far as to fight. ..." (Bennett, 1932:176-177)</t>
    </r>
  </si>
  <si>
    <r>
      <t>"The Weddell Seal (</t>
    </r>
    <r>
      <rPr>
        <i/>
        <sz val="10"/>
        <color theme="2" tint="-0.499984740745262"/>
        <rFont val="Century Gothic"/>
      </rPr>
      <t>Leptonychotes weddelli</t>
    </r>
    <r>
      <rPr>
        <sz val="10"/>
        <color theme="2" tint="-0.499984740745262"/>
        <rFont val="Century Gothic"/>
      </rPr>
      <t>) is by far the commonest species met with in the whaling areas of the Antartic. It is a large seal with a small head and is very docile, as the large soft-looking eyes would suggest. ... " (Bennett, 1932:177)</t>
    </r>
  </si>
  <si>
    <r>
      <t>"The crab-eater Seal (</t>
    </r>
    <r>
      <rPr>
        <i/>
        <sz val="10"/>
        <color theme="2" tint="-0.499984740745262"/>
        <rFont val="Century Gothic"/>
      </rPr>
      <t>Lobodon carcinophagus</t>
    </r>
    <r>
      <rPr>
        <sz val="10"/>
        <color theme="2" tint="-0.499984740745262"/>
        <rFont val="Century Gothic"/>
      </rPr>
      <t>) is often encountered on the pack-ice in spring at great distances from any land, and when thus met with they are usually in pairs. This lively little seal is rarely seen on beaches, the few found there being generally quite white in tint." (Bennett, 1932:177)</t>
    </r>
  </si>
  <si>
    <r>
      <t>"The Sea-leopard (</t>
    </r>
    <r>
      <rPr>
        <i/>
        <sz val="10"/>
        <color theme="2" tint="-0.499984740745262"/>
        <rFont val="Century Gothic"/>
      </rPr>
      <t>Hydrurga leptonyx</t>
    </r>
    <r>
      <rPr>
        <sz val="10"/>
        <color theme="2" tint="-0.499984740745262"/>
        <rFont val="Century Gothic"/>
      </rPr>
      <t>) may be met with, singly, nearly anywhere, but it will be found almost with certainty at a penguin rookery, where it preys upon these birds. ... " (Bennett, 1932:177-178)</t>
    </r>
  </si>
  <si>
    <r>
      <t>"The Fur Seal (</t>
    </r>
    <r>
      <rPr>
        <i/>
        <sz val="10"/>
        <color theme="2" tint="-0.499984740745262"/>
        <rFont val="Century Gothic"/>
      </rPr>
      <t>Arctocephalus australis</t>
    </r>
    <r>
      <rPr>
        <sz val="10"/>
        <color theme="2" tint="-0.499984740745262"/>
        <rFont val="Century Gothic"/>
      </rPr>
      <t>) was formerly very abundant in these regions, but during the era of persecution of the Right Whale a hundred years ago this creature nearly met with complete extinction. ... " (Bennett, 1932:178)</t>
    </r>
  </si>
  <si>
    <r>
      <t>"Ross´s Seal (</t>
    </r>
    <r>
      <rPr>
        <i/>
        <sz val="10"/>
        <color theme="2" tint="-0.499984740745262"/>
        <rFont val="Century Gothic"/>
      </rPr>
      <t>Ommatophoca rossi</t>
    </r>
    <r>
      <rPr>
        <sz val="10"/>
        <color theme="2" tint="-0.499984740745262"/>
        <rFont val="Century Gothic"/>
      </rPr>
      <t>) is a variety that appears to avoid land; at any rate I have never seen a specimen for a certainty either on shore or on pack-ice." (Bennett, 1932:178-179)</t>
    </r>
  </si>
  <si>
    <t>"These are the penguins and the petrels. The former arrive at their Antartic breeding rookeries as soon as the ice conditions permit, and consequently a bad ice year delays nesting. So marked is this effect that the birds at sites two hundred miles apart will be weeks later in laying in a year when ice conditions are at their worst. ..." (Bennett, 1932:179-180-181-182-183-184)</t>
  </si>
  <si>
    <t>"Skuas and Sheathbills not only prey upon the eggs, but take young chicks as well; though I believe it is dead ones that are usually removed by them. The Giant Petrel goes even further, for he is guilty of consuming adult birds as well." (Bennett, 1932:184)</t>
  </si>
  <si>
    <t>"Penguins certainly know no peace on land, so it is to be hoped that they fare better at sea. But as most species become pelagic after breeding and moulting, very little about this part of their life-history is known. ..." (Bennett, 1932:184-185)</t>
  </si>
  <si>
    <r>
      <t>"The Emperor Penguin (</t>
    </r>
    <r>
      <rPr>
        <i/>
        <sz val="10"/>
        <color theme="2" tint="-0.499984740745262"/>
        <rFont val="Century Gothic"/>
      </rPr>
      <t>Aptenodytes forsteri</t>
    </r>
    <r>
      <rPr>
        <sz val="10"/>
        <color theme="2" tint="-0.499984740745262"/>
        <rFont val="Century Gothic"/>
      </rPr>
      <t>) is a handsome bird of great size, and he is a denizen of the far South, though in his youth he will occasionally roam to the outer fringe of the Antartic." (Bennett, 1932:186)</t>
    </r>
  </si>
  <si>
    <r>
      <t>"The King Penguin (</t>
    </r>
    <r>
      <rPr>
        <i/>
        <sz val="10"/>
        <color theme="2" tint="-0.499984740745262"/>
        <rFont val="Century Gothic"/>
      </rPr>
      <t>Aptenodytes patagonica</t>
    </r>
    <r>
      <rPr>
        <sz val="10"/>
        <color theme="2" tint="-0.499984740745262"/>
        <rFont val="Century Gothic"/>
      </rPr>
      <t>) is a large and beautiful bird second only in size to the Emperor, and, unlike that species, is found only in the colder temperate zone, not travelling farther than 60 degrees South. Both Emperor and King Penguins show some colour on their necks. " (Bennett, 1932:186)</t>
    </r>
  </si>
  <si>
    <r>
      <t xml:space="preserve">"The Gentoo Penguin </t>
    </r>
    <r>
      <rPr>
        <i/>
        <sz val="10"/>
        <color theme="2" tint="-0.499984740745262"/>
        <rFont val="Century Gothic"/>
      </rPr>
      <t>(Pygoscelis papua)</t>
    </r>
    <r>
      <rPr>
        <sz val="10"/>
        <color theme="2" tint="-0.499984740745262"/>
        <rFont val="Century Gothic"/>
      </rPr>
      <t xml:space="preserve"> is also a really fine bird, but his distribution is not a wide one. In the localities he does frequent, however, he is common, though he select odd breeding-places, and often forsakes them for no apparent cause. The eggs of this species are among the best for food purposes." (Bennett, 1932:186)</t>
    </r>
  </si>
  <si>
    <r>
      <t>"The Ringeg Penguin (</t>
    </r>
    <r>
      <rPr>
        <i/>
        <sz val="10"/>
        <color theme="2" tint="-0.499984740745262"/>
        <rFont val="Century Gothic"/>
      </rPr>
      <t>Pygoscelis antartica</t>
    </r>
    <r>
      <rPr>
        <sz val="10"/>
        <color theme="2" tint="-0.499984740745262"/>
        <rFont val="Century Gothic"/>
      </rPr>
      <t>) is a very common species, but it is only found in that section of the Antartic immediately to the South of the Atlantic Ocean. ..." (Bennett, 1932:187)</t>
    </r>
  </si>
  <si>
    <r>
      <t>"The Adélie Penguin (</t>
    </r>
    <r>
      <rPr>
        <i/>
        <sz val="10"/>
        <color theme="2" tint="-0.499984740745262"/>
        <rFont val="Century Gothic"/>
      </rPr>
      <t>Pygoscelis adelice</t>
    </r>
    <r>
      <rPr>
        <sz val="10"/>
        <color theme="2" tint="-0.499984740745262"/>
        <rFont val="Century Gothic"/>
      </rPr>
      <t>) is a very widely distributed bird, though less common than the previous species in the Atlantic sector of the Antartic. He can be easily distinguished by the quaint white fleshy ring round the eye, wich gives him a weird expression that is especially pronounced in a photograph. " (Bennett, 1932:187)</t>
    </r>
  </si>
  <si>
    <r>
      <t>"The macaroni Penguin (</t>
    </r>
    <r>
      <rPr>
        <i/>
        <sz val="10"/>
        <color theme="2" tint="-0.499984740745262"/>
        <rFont val="Century Gothic"/>
      </rPr>
      <t>Eudyptes chrysolophus</t>
    </r>
    <r>
      <rPr>
        <sz val="10"/>
        <color theme="2" tint="-0.499984740745262"/>
        <rFont val="Century Gothic"/>
      </rPr>
      <t>) is not a common bird, but he is widely distributed. I have never met this bird nesting in rookiers of its own, and it appears always to breed in small scattered groups in the rookeries of its cousin the Ringed Penguin. ... " (Bennett, 1932:187)</t>
    </r>
  </si>
  <si>
    <r>
      <t>"</t>
    </r>
    <r>
      <rPr>
        <i/>
        <sz val="10"/>
        <color theme="2" tint="-0.499984740745262"/>
        <rFont val="Century Gothic"/>
      </rPr>
      <t>The Petrels</t>
    </r>
    <r>
      <rPr>
        <sz val="10"/>
        <color theme="2" tint="-0.499984740745262"/>
        <rFont val="Century Gothic"/>
      </rPr>
      <t>. These birds as a family are immensely numerous , embracing species of all sizes from the stately Great Albatross down to the tiny Storm Petrels. Since whaling started in the South it has been noted that very few Albatross are seen near Cape Horn, and the two facts may well be connceted. ..." (Bennett, 1932:188)</t>
    </r>
  </si>
  <si>
    <r>
      <t>"…Wandering Albatross (</t>
    </r>
    <r>
      <rPr>
        <i/>
        <sz val="10"/>
        <color theme="2" tint="-0.499984740745262"/>
        <rFont val="Century Gothic"/>
      </rPr>
      <t>Diamedea exulans</t>
    </r>
    <r>
      <rPr>
        <sz val="10"/>
        <color theme="2" tint="-0.499984740745262"/>
        <rFont val="Century Gothic"/>
      </rPr>
      <t>), wich appears to float a foot or so above the sea-surface, with wings as rigid as a plank of wood. Suddenly the plank up-ends, the bird turns and swings upwards, only to execute a turning dive and again float above the water. ..." (Bennett, 1932:193)</t>
    </r>
  </si>
  <si>
    <t>"The Black-browed Albatross (Diomedea melanophrys) is one of the smaller species, and, together with several others, passes under the collective name of ´Mollymauk´. These birds are not seen very far South, preferring somewhat milder zones, where they are numerous, and their flight, like that of the Great Albatross, is a stately one. " (Bennett, 1932:193)</t>
  </si>
  <si>
    <r>
      <t>"Tehe Grey-headed Mollymauk (</t>
    </r>
    <r>
      <rPr>
        <i/>
        <sz val="10"/>
        <color theme="2" tint="-0.499984740745262"/>
        <rFont val="Century Gothic"/>
      </rPr>
      <t>Thalassogeron culminatus</t>
    </r>
    <r>
      <rPr>
        <sz val="10"/>
        <color theme="2" tint="-0.499984740745262"/>
        <rFont val="Century Gothic"/>
      </rPr>
      <t>) is only occasionally seen, but breeds in South Georgia in some numbers. " (Bennett, 1932:193)</t>
    </r>
  </si>
  <si>
    <r>
      <t>"The Sooty Albatross (</t>
    </r>
    <r>
      <rPr>
        <i/>
        <sz val="10"/>
        <color theme="2" tint="-0.499984740745262"/>
        <rFont val="Century Gothic"/>
      </rPr>
      <t>Phoebetria palpebrata antartica</t>
    </r>
    <r>
      <rPr>
        <sz val="10"/>
        <color theme="2" tint="-0.499984740745262"/>
        <rFont val="Century Gothic"/>
      </rPr>
      <t>) is a dark-coloured bird, as its name implies, and it is a much at home in the air as the rest of its relations. It is not common except at South Georgia and the southern part of Graham Land." (Bennett, 1932:193-194)</t>
    </r>
  </si>
  <si>
    <r>
      <t>"The Giant Petrel (</t>
    </r>
    <r>
      <rPr>
        <i/>
        <sz val="10"/>
        <color theme="2" tint="-0.499984740745262"/>
        <rFont val="Century Gothic"/>
      </rPr>
      <t>Macronectes giganteus</t>
    </r>
    <r>
      <rPr>
        <sz val="10"/>
        <color theme="2" tint="-0.499984740745262"/>
        <rFont val="Century Gothic"/>
      </rPr>
      <t>) is a very common bird but inclined to be sky. Very albatross-like in flight, and equal in size to some of the smaller species of that bird, it is an ungainly creature at close quarters. ..." (Bennett, 1932:194-195-196)</t>
    </r>
  </si>
  <si>
    <r>
      <t>"The Antartic Petrel (</t>
    </r>
    <r>
      <rPr>
        <i/>
        <sz val="10"/>
        <color theme="2" tint="-0.499984740745262"/>
        <rFont val="Century Gothic"/>
      </rPr>
      <t>Thalassaeca antartica</t>
    </r>
    <r>
      <rPr>
        <sz val="10"/>
        <color theme="2" tint="-0.499984740745262"/>
        <rFont val="Century Gothic"/>
      </rPr>
      <t>)  is one of the few birds not attracted by whaling refuse, and it does not appear to be at all common, but its flight is so like that of the Cape Pigeon (see below) that it is probably often overlooked when flying among a crowd of the latter. ..." (Bennett, 1932:196)</t>
    </r>
  </si>
  <si>
    <r>
      <t>"The Silevr-grey Fulmar (</t>
    </r>
    <r>
      <rPr>
        <i/>
        <sz val="10"/>
        <color theme="2" tint="-0.499984740745262"/>
        <rFont val="Century Gothic"/>
      </rPr>
      <t>Priocella glacialoides</t>
    </r>
    <r>
      <rPr>
        <sz val="10"/>
        <color theme="2" tint="-0.499984740745262"/>
        <rFont val="Century Gothic"/>
      </rPr>
      <t>) is very common, but much less so than the Cape Pigeon, wich will be described in the next paragraph. It possesses exceedingly beautiful plumage, the colour a gradiation of delicate pearls-greys, but compared with the living bird, a stuffed one is a wetched object. ... " (Bennett, 1932:196)</t>
    </r>
  </si>
  <si>
    <r>
      <t>"The Cape Pigeon (</t>
    </r>
    <r>
      <rPr>
        <i/>
        <sz val="10"/>
        <color theme="2" tint="-0.499984740745262"/>
        <rFont val="Century Gothic"/>
      </rPr>
      <t>Daption capensis</t>
    </r>
    <r>
      <rPr>
        <sz val="10"/>
        <color theme="2" tint="-0.499984740745262"/>
        <rFont val="Century Gothic"/>
      </rPr>
      <t>), already mentioned in passing, can be numbered in millions, and they are noisy and pugnacious rascals, suffering apparently from an insatiable hunger.  They will have a go at anything, from empty match-boxes to old cigarette tins, the happens to be floating on the water, and they are the most garrulous of birds, for the sight of any object that may possibly prove eatable sets the whole lot of them squawking at once. ..." (Bennett, 1932:197-198)</t>
    </r>
  </si>
  <si>
    <t>"The Blue Petrels cannot be identified at sea, but several species of them exist wich closely resemble each other. When one is nearing lans the sea is often strewn with them, and when flying in small companies of a dozen or less their erratic movements-remind one of simple. ..." (Bennett, 1932:199-200)</t>
  </si>
  <si>
    <r>
      <t>"Bank´s Blue Petrel (</t>
    </r>
    <r>
      <rPr>
        <i/>
        <sz val="10"/>
        <color theme="2" tint="-0.499984740745262"/>
        <rFont val="Century Gothic"/>
      </rPr>
      <t>Heteroprion banksi</t>
    </r>
    <r>
      <rPr>
        <sz val="10"/>
        <color theme="2" tint="-0.499984740745262"/>
        <rFont val="Century Gothic"/>
      </rPr>
      <t>) breeds on the South Orkneys under boulders. It is never seen within ten miles of land in the daytime." (Bennett, 1932:200)</t>
    </r>
  </si>
  <si>
    <r>
      <t>"The Black - bellied Storm Petrel (</t>
    </r>
    <r>
      <rPr>
        <i/>
        <sz val="10"/>
        <color theme="2" tint="-0.499984740745262"/>
        <rFont val="Century Gothic"/>
      </rPr>
      <t>Fregetta melanogaster</t>
    </r>
    <r>
      <rPr>
        <sz val="10"/>
        <color theme="2" tint="-0.499984740745262"/>
        <rFont val="Century Gothic"/>
      </rPr>
      <t>) is not a very common bird, and is easly overlooked as it only visits the nesting site at night. This and next species being very much alike area easily confused; moreover, both of them select breeding-holes in similar positions, often indeed nesting together, though their actual nets have seldom been found." (Bennett, 1932:200)</t>
    </r>
  </si>
  <si>
    <r>
      <t>"Wilson´s Storm Petrel (</t>
    </r>
    <r>
      <rPr>
        <i/>
        <sz val="10"/>
        <color theme="2" tint="-0.499984740745262"/>
        <rFont val="Century Gothic"/>
      </rPr>
      <t>Oceanites oceanicus</t>
    </r>
    <r>
      <rPr>
        <sz val="10"/>
        <color theme="2" tint="-0.499984740745262"/>
        <rFont val="Century Gothic"/>
      </rPr>
      <t>) is perhaps the most numerous bird in the world, and it is also a great wanderer, being found almost from pole to pole. Being small in size, these birds are not easily seen, except in very calm or very rough seas. ... " (Bennett, 1932:200-201-202)</t>
    </r>
  </si>
  <si>
    <r>
      <t>"Cassin´s Tern (</t>
    </r>
    <r>
      <rPr>
        <i/>
        <sz val="10"/>
        <color theme="2" tint="-0.499984740745262"/>
        <rFont val="Century Gothic"/>
      </rPr>
      <t>Sterna hirundinacea</t>
    </r>
    <r>
      <rPr>
        <sz val="10"/>
        <color theme="2" tint="-0.499984740745262"/>
        <rFont val="Century Gothic"/>
      </rPr>
      <t>) is common but not numerous. It is a noisy bird in the nesting season and requires a smowfree spot in wich to incubate, but as long as this condition is met the altitude of the site seems immaterial. Directly one egg is laid sitting begins, for should the egg be uncovered, a gull or skua is sure to snatch it up at once." (Bennett, 1932:203-204)</t>
    </r>
  </si>
  <si>
    <r>
      <t>"Another species, the Wreathed Tern (</t>
    </r>
    <r>
      <rPr>
        <i/>
        <sz val="10"/>
        <color theme="2" tint="-0.499984740745262"/>
        <rFont val="Century Gothic"/>
      </rPr>
      <t>Sterna vittata georgiae</t>
    </r>
    <r>
      <rPr>
        <sz val="10"/>
        <color theme="2" tint="-0.499984740745262"/>
        <rFont val="Century Gothic"/>
      </rPr>
      <t>), is found at South Georgia. This is a much smaller bird, but otherwise very similar in appearance to Cassin´s Tern." (Bennett, 1932:204)</t>
    </r>
  </si>
  <si>
    <r>
      <t>"The Dominican Gull (</t>
    </r>
    <r>
      <rPr>
        <i/>
        <sz val="10"/>
        <color theme="2" tint="-0.499984740745262"/>
        <rFont val="Century Gothic"/>
      </rPr>
      <t>Larus dominicanus</t>
    </r>
    <r>
      <rPr>
        <sz val="10"/>
        <color theme="2" tint="-0.499984740745262"/>
        <rFont val="Century Gothic"/>
      </rPr>
      <t>) is abundant, but its numbers are bound to decline with the whaling industry, from wich its chief food supply comes. This bird had no knowledge of man before the advent of whalers to the Antartic, but it possesses, in a marked degree, one of the caracteristics of its race, as it readily utilises new materials for building its nest. ... " (Bennett, 1932:204)</t>
    </r>
  </si>
  <si>
    <t>"With regard to the skuas already mentioned, their exact classification is still a matter of dispute; so it will be enough to say that there are big and little skuas, as well as light, dark coloured, and even black ones, all coming under the general heading of Antartic Skua. ..." (Bennett, 1932:204-205)</t>
  </si>
  <si>
    <r>
      <t>"M ´Cormick´s Skua (</t>
    </r>
    <r>
      <rPr>
        <i/>
        <sz val="10"/>
        <color theme="2" tint="-0.499984740745262"/>
        <rFont val="Century Gothic"/>
      </rPr>
      <t>Catharacta maccormicki</t>
    </r>
    <r>
      <rPr>
        <sz val="10"/>
        <color theme="2" tint="-0.499984740745262"/>
        <rFont val="Century Gothic"/>
      </rPr>
      <t>)  is a bird not often seen, though what appear to be immature birds of this species wander to the northern fringe of the Antaric late in the season." (Bennett, 1932:205-206)</t>
    </r>
  </si>
  <si>
    <r>
      <t>"The Wattled Sheathbill (</t>
    </r>
    <r>
      <rPr>
        <i/>
        <sz val="10"/>
        <color theme="2" tint="-0.499984740745262"/>
        <rFont val="Century Gothic"/>
      </rPr>
      <t>Chionis alba</t>
    </r>
    <r>
      <rPr>
        <sz val="10"/>
        <color theme="2" tint="-0.499984740745262"/>
        <rFont val="Century Gothic"/>
      </rPr>
      <t>) is common and very tame, standing captivity well. These birds have quaint habits, and will learn to feed from your han in a day ot two. This is really a shore species, and (apart from accidental visitors) is the sole land bird found south of Cape Horn. It is snw white, and pigeon-like both in size and general appearance. ---" (Bennett, 1932:206-207-208)</t>
    </r>
  </si>
  <si>
    <r>
      <t>"The Shag (</t>
    </r>
    <r>
      <rPr>
        <i/>
        <sz val="10"/>
        <color theme="2" tint="-0.499984740745262"/>
        <rFont val="Century Gothic"/>
      </rPr>
      <t>Phalacrocorax atriceps</t>
    </r>
    <r>
      <rPr>
        <sz val="10"/>
        <color theme="2" tint="-0.499984740745262"/>
        <rFont val="Century Gothic"/>
      </rPr>
      <t>), of wich several varieties exist in the dependencies of the Falkland Islands, is everywhere common, and breeds in selected spots. Like the rest of their tribe these birds will dive at the flash of a gun, and I have frequently shot at shags that have in all probability never seen man before, yet before a second barrel can be fired they will have all dissappeared under water. ..." (Bennett, 1932:208-209)</t>
    </r>
  </si>
  <si>
    <t>"Sperm and Right Whales are no longer the quarry chiefly sought by whalemen; that their old pursuit of these species in Northern and temperate waters has given place to an intensive campaign against the Blue and Fin Whales, some 200,000  of wich have seen been killed this century in South Polar regions." (Bennett, 1932:210)</t>
  </si>
  <si>
    <t>"It is to be feared that after the glamour and romence wich Herman Melville´s genious shed round the pursuit of the Cachalot, this account of the hard facts of present-day whaling will seen but a sordid record. ..." (Bennett, 1932:210-211)</t>
  </si>
  <si>
    <t>"Certainly the modern slaughter of whale has been immense and the accompanying waste deplorable; nor can it be denied that, in the rush for gain, little or no thought has been given to the possible extinction of the whale itself. Indeed, it seems certain that if the present death-roll is maintained the industry must soon find itself on the downward track, finally ceasing to be a profitable one. ..." (Bennett, 1932:211-212)</t>
  </si>
  <si>
    <t>"Those at home who find the capital naturally expect dividends, and probably regard the Antartic as an inexhaustible source of whales..." (Bennett, 1932:212)</t>
  </si>
  <si>
    <t>"Moreover, where so very few of the whales sighted are actually killed and brought to the factory, and idea of a possible shortage must seem to them ridiculous. They are not likely to realise that the extinction of any species of animal is a slow, steady and remorseless process, depending always on the balance between the numbers that die and the numebrs of young that survive to reproduce their kind." (Bennett, 1932:212-213)</t>
  </si>
  <si>
    <t>"…though man still has a way of killing the goose, and then deploring the loss of the golden eggs when it is too late." (Bennett, 1932:213)</t>
  </si>
  <si>
    <t>"…I. think, be doubted that the present death-rate of whales excceds the economic limit, while legislation seems powerless to bring about a permanent restriction" (Bennett, 1932:213)</t>
  </si>
  <si>
    <t>"Mascots are common, but are expected to justify their existence; and if the chosen object does not bring plenty of whales it soon goes overboard into ´the big locker." (Bennett, 1932:218)</t>
  </si>
  <si>
    <t>"Occasionally Providence seems to decree that a particular whale shall prove immune to attack, and if such an individual continues to frequent a given area of sea, he will soon be left in peace directly he is identified." (Bennett, 1932:218)</t>
  </si>
  <si>
    <t>"Wheter it be dog, cat or canary, affectionate treatment is as certain from the whalers as from the ordinary sailor-man. And underlying, perhaps related to it, there is always the constant thought of home -in some green valley of Norway, where the hay is hung on hurdles to dry in the pastures, and the firwoods are carpeted with the emerald oak-fern." (Bennett, 1932:218-219)</t>
  </si>
  <si>
    <t>"There have been instances where the whale has even been allowed to drag the steam whaler bodily on to a large ice-cake, rather than surrender to him. Indeed, there is a common saying in the Antartic to the effect that "a ship will stand more than a man has nerve to put her to"; and anyone who has been even a single season on a whaler will endorse the statement from his heart." (Bennett, 1932:219)</t>
  </si>
  <si>
    <t>"It is a common practice with whalers to kill a whale, and after inflating the body to make it buoyant, thrust a spear-headed flag-pole into it, complete with a distinctive flag, the objetct being to find it later, after securing others. (...) Whales so placed ´to flag´are seldom found in exactly the same spot, even after a few hours." (Bennett, 1932:   )</t>
  </si>
  <si>
    <t>"A whale when freshly killed is limp, but after some hours it becomes more rigid. If a whale is in poor condition, it is usual for it to lie on its back after death; and its postmortem progress is probably faster than when it lies in other positions. (...) ...depend on the frequency, force and direction of the wave ´wash´to wich the body is subjected, and this movement is said to be strongest against the wind. A whale in a fat condition invarariably lies on its side after death, a fact wich gives the whaler an early clue to its value." (Bennett, 1932:   )</t>
  </si>
  <si>
    <t>"Whales are capable of high speed when pressed or frightened, but their ordinary travelling pace is eleven to thirteen sea miles an hour for unknown periods. In emergency, however, they can make such great speed that a boat steaming at eleven knots cannot possibly overtake them, and even loses sight of them in a few minutes. " (Bennett, 1932:   )</t>
  </si>
  <si>
    <t>"The swimming powers of the whales can best be studied by watching the behaviour of dolphins.1 These interesting small whales of a few feet in length are commonly seen in small companies swimming at the bows of steamers in warm waters. (...) ...for hours on end gracefully swimming just in front of the bows of the steamer, often clearing it only by inches." (Bennett, 1932:   )</t>
  </si>
  <si>
    <t>"…movement of the tail is barely discernible… (…) Travelling at this speed, the dolphin glides through the water with perfect ease, making occasional little frolicsome spurts, suddenly darting ahead and then broaching…(…) The great bulk of a large whale necessarily results in a slower action, but the principle is exactly the same." (Bennett, 1932:45-46)</t>
  </si>
  <si>
    <t>"The regularity of their seasonal movements between the feeding grounds and the breeding areas is shown by the results obtained by the various coastal whaling stations scattered over the temperate parts of the southern hemisphere. Other mammals and birds also make regular passages over long distances. Eliminating the seals, whose wandering are, tosome extent, analogous to those of the whales, and equally obscure, it may be noted that migrating animals have landmarks to guide them, while birds usually start with a particular wind. (...) Whales can have no such milestones in a medium not stationary, for the ocean currents are incessantly circulating. The planktonic 1 life in the ocean, upon wich whales so largely feed...(...) Remembering the great antiquity of whales, it seems possible that modern generations are now merely following by inherited instinct the exccedinly ancient tracks may have led originally through comparatively shallow waters on the fringe of ancient land masses that have disappeared. (...) ...how can we account for what may be called the whale´s sense of direction? Instances are known of the Sperm Whale being loth (or unable) to move in a fog, merely remaining stationary on the surface, either because of the fog itself or the absence of wind." (Bennett, 1932:46-47)</t>
  </si>
  <si>
    <r>
      <t>"The Snow Petrel (</t>
    </r>
    <r>
      <rPr>
        <i/>
        <sz val="10"/>
        <color rgb="FF757171"/>
        <rFont val="Century Gothic"/>
      </rPr>
      <t>Pagadroma nivea</t>
    </r>
    <r>
      <rPr>
        <sz val="10"/>
        <color rgb="FF757171"/>
        <rFont val="Century Gothic"/>
      </rPr>
      <t>) is not a common bird, and it is very seldom seen except when pack-ice is present. This bird is not attracted by blubber, but appears to feed on shrimps washed up on the edge of the ice. ..." (Bennett, 1932:199)</t>
    </r>
  </si>
  <si>
    <t>TABLAS ANÁLISIS BAGSHAWE</t>
  </si>
  <si>
    <t>TABLAS ANÁLISIS KJONIKSEN</t>
  </si>
  <si>
    <t>TABLAS ANÁLISIS CHARCOT</t>
  </si>
  <si>
    <t>TABLAS ANÁLISIS BENNETT</t>
  </si>
  <si>
    <t xml:space="preserve">RELACIONES PRINCIPALES </t>
  </si>
  <si>
    <t>RELACIONES - PORCENTAJE</t>
  </si>
  <si>
    <t xml:space="preserve">RELACIONES </t>
  </si>
  <si>
    <t>ESPECIES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</si>
</sst>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2"/>
      <color theme="1"/>
      <name val="Calibri"/>
      <family val="2"/>
      <scheme val="minor"/>
    </font>
    <font>
      <u/>
      <sz val="12"/>
      <color theme="10"/>
      <name val="Calibri"/>
      <family val="2"/>
      <scheme val="minor"/>
    </font>
    <font>
      <u/>
      <sz val="12"/>
      <color theme="11"/>
      <name val="Calibri"/>
      <family val="2"/>
      <scheme val="minor"/>
    </font>
    <font>
      <sz val="12"/>
      <color theme="2" tint="-0.499984740745262"/>
      <name val="Calibri"/>
      <family val="2"/>
      <scheme val="minor"/>
    </font>
    <font>
      <b/>
      <sz val="12"/>
      <color theme="2" tint="-0.499984740745262"/>
      <name val="Calibri"/>
      <family val="2"/>
      <scheme val="minor"/>
    </font>
    <font>
      <sz val="11"/>
      <color theme="2" tint="-0.499984740745262"/>
      <name val="Calibri"/>
      <family val="2"/>
      <scheme val="minor"/>
    </font>
    <font>
      <sz val="8"/>
      <name val="Calibri"/>
      <family val="2"/>
      <scheme val="minor"/>
    </font>
    <font>
      <b/>
      <sz val="11"/>
      <color theme="2" tint="-0.499984740745262"/>
      <name val="Calibri"/>
      <scheme val="minor"/>
    </font>
    <font>
      <sz val="10"/>
      <color theme="2" tint="-0.499984740745262"/>
      <name val="Century Gothic"/>
    </font>
    <font>
      <sz val="10"/>
      <color theme="1"/>
      <name val="Calibri"/>
      <family val="2"/>
      <scheme val="minor"/>
    </font>
    <font>
      <b/>
      <sz val="10"/>
      <color theme="2" tint="-0.499984740745262"/>
      <name val="Calibri"/>
      <family val="2"/>
      <scheme val="minor"/>
    </font>
    <font>
      <sz val="10"/>
      <color theme="2" tint="-0.499984740745262"/>
      <name val="Calibri"/>
      <family val="2"/>
      <scheme val="minor"/>
    </font>
    <font>
      <sz val="10"/>
      <color theme="1"/>
      <name val="Century Gothic"/>
    </font>
    <font>
      <b/>
      <sz val="10"/>
      <color theme="2" tint="-0.499984740745262"/>
      <name val="Century Gothic"/>
    </font>
    <font>
      <sz val="10"/>
      <color rgb="FFFF0000"/>
      <name val="Century Gothic"/>
    </font>
    <font>
      <sz val="10"/>
      <color rgb="FF757171"/>
      <name val="Century Gothic"/>
    </font>
    <font>
      <b/>
      <sz val="10"/>
      <color rgb="FF757171"/>
      <name val="Century Gothic"/>
    </font>
    <font>
      <i/>
      <sz val="10"/>
      <color theme="2" tint="-0.499984740745262"/>
      <name val="Century Gothic"/>
    </font>
    <font>
      <sz val="10"/>
      <color theme="5"/>
      <name val="Century Gothic"/>
    </font>
    <font>
      <sz val="10"/>
      <color rgb="FF000000"/>
      <name val="Calibri"/>
      <family val="2"/>
      <scheme val="minor"/>
    </font>
    <font>
      <sz val="10"/>
      <color theme="2" tint="-0.499984740745262"/>
      <name val="Century"/>
    </font>
    <font>
      <sz val="10"/>
      <color rgb="FF000000"/>
      <name val="Century Gothic"/>
    </font>
    <font>
      <sz val="12"/>
      <color theme="2" tint="-0.499984740745262"/>
      <name val="Century Gothic"/>
    </font>
    <font>
      <sz val="10"/>
      <color rgb="FFD6DDE5"/>
      <name val="Century Gothic"/>
    </font>
    <font>
      <sz val="11"/>
      <color theme="2" tint="-0.499984740745262"/>
      <name val="Century Gothic"/>
    </font>
    <font>
      <i/>
      <sz val="10"/>
      <color theme="5"/>
      <name val="Century Gothic"/>
    </font>
    <font>
      <i/>
      <sz val="10"/>
      <color rgb="FF757171"/>
      <name val="Century Gothic"/>
    </font>
    <font>
      <sz val="14"/>
      <color theme="2" tint="-0.499984740745262"/>
      <name val="Century Gothic"/>
    </font>
  </fonts>
  <fills count="13">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2"/>
        <bgColor indexed="64"/>
      </patternFill>
    </fill>
    <fill>
      <patternFill patternType="solid">
        <fgColor rgb="FFFCE4D7"/>
        <bgColor indexed="64"/>
      </patternFill>
    </fill>
    <fill>
      <patternFill patternType="solid">
        <fgColor rgb="FFD6DDE5"/>
        <bgColor indexed="64"/>
      </patternFill>
    </fill>
    <fill>
      <patternFill patternType="solid">
        <fgColor rgb="FFD9E1F2"/>
        <bgColor rgb="FF000000"/>
      </patternFill>
    </fill>
    <fill>
      <patternFill patternType="solid">
        <fgColor rgb="FFB4C6E7"/>
        <bgColor rgb="FF000000"/>
      </patternFill>
    </fill>
    <fill>
      <patternFill patternType="solid">
        <fgColor rgb="FFE7E6E6"/>
        <bgColor rgb="FF000000"/>
      </patternFill>
    </fill>
    <fill>
      <patternFill patternType="solid">
        <fgColor theme="7" tint="0.79998168889431442"/>
        <bgColor indexed="64"/>
      </patternFill>
    </fill>
    <fill>
      <patternFill patternType="solid">
        <fgColor rgb="FFE7E6E6"/>
        <bgColor indexed="64"/>
      </patternFill>
    </fill>
    <fill>
      <patternFill patternType="solid">
        <fgColor rgb="FFFFFF00"/>
        <bgColor indexed="64"/>
      </patternFill>
    </fill>
  </fills>
  <borders count="80">
    <border>
      <left/>
      <right/>
      <top/>
      <bottom/>
      <diagonal/>
    </border>
    <border>
      <left style="medium">
        <color theme="2" tint="-0.499984740745262"/>
      </left>
      <right/>
      <top/>
      <bottom/>
      <diagonal/>
    </border>
    <border>
      <left/>
      <right style="hair">
        <color theme="5"/>
      </right>
      <top/>
      <bottom/>
      <diagonal/>
    </border>
    <border>
      <left style="hair">
        <color theme="5"/>
      </left>
      <right/>
      <top/>
      <bottom/>
      <diagonal/>
    </border>
    <border>
      <left style="hair">
        <color theme="5"/>
      </left>
      <right style="hair">
        <color theme="5"/>
      </right>
      <top/>
      <bottom/>
      <diagonal/>
    </border>
    <border>
      <left style="hair">
        <color theme="2" tint="-0.499984740745262"/>
      </left>
      <right style="hair">
        <color theme="2" tint="-0.499984740745262"/>
      </right>
      <top/>
      <bottom style="hair">
        <color theme="2" tint="-0.499984740745262"/>
      </bottom>
      <diagonal/>
    </border>
    <border>
      <left style="hair">
        <color theme="2" tint="-0.499984740745262"/>
      </left>
      <right style="hair">
        <color theme="2" tint="-0.499984740745262"/>
      </right>
      <top style="hair">
        <color theme="2" tint="-0.499984740745262"/>
      </top>
      <bottom style="hair">
        <color theme="2" tint="-0.499984740745262"/>
      </bottom>
      <diagonal/>
    </border>
    <border>
      <left style="hair">
        <color theme="2" tint="-0.499984740745262"/>
      </left>
      <right style="hair">
        <color theme="2" tint="-0.499984740745262"/>
      </right>
      <top style="hair">
        <color theme="2" tint="-0.499984740745262"/>
      </top>
      <bottom/>
      <diagonal/>
    </border>
    <border>
      <left style="hair">
        <color theme="2" tint="-0.499984740745262"/>
      </left>
      <right style="hair">
        <color theme="2" tint="-0.499984740745262"/>
      </right>
      <top/>
      <bottom/>
      <diagonal/>
    </border>
    <border>
      <left style="hair">
        <color theme="5"/>
      </left>
      <right/>
      <top style="hair">
        <color theme="2" tint="-0.499984740745262"/>
      </top>
      <bottom/>
      <diagonal/>
    </border>
    <border>
      <left/>
      <right style="hair">
        <color theme="5"/>
      </right>
      <top style="hair">
        <color theme="2" tint="-0.499984740745262"/>
      </top>
      <bottom/>
      <diagonal/>
    </border>
    <border>
      <left/>
      <right/>
      <top style="hair">
        <color theme="2" tint="-0.499984740745262"/>
      </top>
      <bottom/>
      <diagonal/>
    </border>
    <border>
      <left style="hair">
        <color theme="2" tint="-0.499984740745262"/>
      </left>
      <right/>
      <top style="hair">
        <color theme="2" tint="-0.499984740745262"/>
      </top>
      <bottom style="hair">
        <color theme="2" tint="-0.499984740745262"/>
      </bottom>
      <diagonal/>
    </border>
    <border>
      <left/>
      <right style="hair">
        <color theme="2" tint="-0.499984740745262"/>
      </right>
      <top style="hair">
        <color theme="2" tint="-0.499984740745262"/>
      </top>
      <bottom style="hair">
        <color theme="2" tint="-0.499984740745262"/>
      </bottom>
      <diagonal/>
    </border>
    <border>
      <left style="hair">
        <color theme="5"/>
      </left>
      <right/>
      <top style="hair">
        <color theme="2" tint="-0.499984740745262"/>
      </top>
      <bottom style="hair">
        <color theme="2" tint="-0.499984740745262"/>
      </bottom>
      <diagonal/>
    </border>
    <border>
      <left style="hair">
        <color theme="5"/>
      </left>
      <right style="hair">
        <color theme="5"/>
      </right>
      <top style="hair">
        <color theme="5"/>
      </top>
      <bottom style="hair">
        <color theme="5"/>
      </bottom>
      <diagonal/>
    </border>
    <border>
      <left style="hair">
        <color theme="5"/>
      </left>
      <right style="hair">
        <color theme="5"/>
      </right>
      <top/>
      <bottom style="hair">
        <color theme="5"/>
      </bottom>
      <diagonal/>
    </border>
    <border>
      <left style="hair">
        <color theme="5"/>
      </left>
      <right style="hair">
        <color theme="5"/>
      </right>
      <top style="hair">
        <color theme="5"/>
      </top>
      <bottom/>
      <diagonal/>
    </border>
    <border>
      <left/>
      <right/>
      <top style="hair">
        <color theme="5"/>
      </top>
      <bottom style="hair">
        <color theme="5"/>
      </bottom>
      <diagonal/>
    </border>
    <border>
      <left style="hair">
        <color theme="5"/>
      </left>
      <right/>
      <top style="hair">
        <color theme="5"/>
      </top>
      <bottom style="hair">
        <color theme="5"/>
      </bottom>
      <diagonal/>
    </border>
    <border>
      <left style="hair">
        <color rgb="FF757171"/>
      </left>
      <right style="hair">
        <color rgb="FF757171"/>
      </right>
      <top style="hair">
        <color rgb="FF757171"/>
      </top>
      <bottom style="hair">
        <color rgb="FF757171"/>
      </bottom>
      <diagonal/>
    </border>
    <border>
      <left style="hair">
        <color rgb="FF757171"/>
      </left>
      <right/>
      <top style="hair">
        <color rgb="FF757171"/>
      </top>
      <bottom/>
      <diagonal/>
    </border>
    <border>
      <left/>
      <right style="hair">
        <color rgb="FF757171"/>
      </right>
      <top style="hair">
        <color rgb="FF757171"/>
      </top>
      <bottom/>
      <diagonal/>
    </border>
    <border>
      <left style="hair">
        <color rgb="FF757171"/>
      </left>
      <right/>
      <top/>
      <bottom style="hair">
        <color rgb="FF757171"/>
      </bottom>
      <diagonal/>
    </border>
    <border>
      <left/>
      <right style="hair">
        <color rgb="FF757171"/>
      </right>
      <top/>
      <bottom style="hair">
        <color rgb="FF757171"/>
      </bottom>
      <diagonal/>
    </border>
    <border>
      <left style="hair">
        <color rgb="FF757171"/>
      </left>
      <right style="hair">
        <color rgb="FF757171"/>
      </right>
      <top style="hair">
        <color rgb="FF757171"/>
      </top>
      <bottom/>
      <diagonal/>
    </border>
    <border>
      <left style="hair">
        <color rgb="FF757171"/>
      </left>
      <right style="hair">
        <color rgb="FF757171"/>
      </right>
      <top/>
      <bottom/>
      <diagonal/>
    </border>
    <border>
      <left style="hair">
        <color rgb="FF757171"/>
      </left>
      <right style="hair">
        <color rgb="FF757171"/>
      </right>
      <top/>
      <bottom style="hair">
        <color rgb="FF757171"/>
      </bottom>
      <diagonal/>
    </border>
    <border>
      <left style="hair">
        <color rgb="FF757171"/>
      </left>
      <right/>
      <top style="hair">
        <color rgb="FF757171"/>
      </top>
      <bottom style="hair">
        <color rgb="FF757171"/>
      </bottom>
      <diagonal/>
    </border>
    <border>
      <left/>
      <right style="hair">
        <color rgb="FF757171"/>
      </right>
      <top/>
      <bottom/>
      <diagonal/>
    </border>
    <border>
      <left style="hair">
        <color theme="5"/>
      </left>
      <right/>
      <top style="hair">
        <color rgb="FF757171"/>
      </top>
      <bottom/>
      <diagonal/>
    </border>
    <border>
      <left/>
      <right/>
      <top style="hair">
        <color rgb="FF757171"/>
      </top>
      <bottom/>
      <diagonal/>
    </border>
    <border>
      <left/>
      <right style="hair">
        <color theme="5"/>
      </right>
      <top style="hair">
        <color rgb="FF757171"/>
      </top>
      <bottom/>
      <diagonal/>
    </border>
    <border>
      <left/>
      <right style="hair">
        <color theme="5"/>
      </right>
      <top style="hair">
        <color theme="5"/>
      </top>
      <bottom style="hair">
        <color theme="5"/>
      </bottom>
      <diagonal/>
    </border>
    <border>
      <left style="hair">
        <color rgb="FFED7D31"/>
      </left>
      <right style="hair">
        <color rgb="FFED7D31"/>
      </right>
      <top style="hair">
        <color rgb="FFED7D31"/>
      </top>
      <bottom/>
      <diagonal/>
    </border>
    <border>
      <left style="hair">
        <color rgb="FFED7D31"/>
      </left>
      <right style="hair">
        <color rgb="FFED7D31"/>
      </right>
      <top/>
      <bottom/>
      <diagonal/>
    </border>
    <border>
      <left style="hair">
        <color rgb="FFED7D31"/>
      </left>
      <right style="hair">
        <color rgb="FFED7D31"/>
      </right>
      <top/>
      <bottom style="hair">
        <color rgb="FFED7D31"/>
      </bottom>
      <diagonal/>
    </border>
    <border>
      <left style="hair">
        <color rgb="FFED7D31"/>
      </left>
      <right style="hair">
        <color theme="5"/>
      </right>
      <top style="hair">
        <color rgb="FFED7D31"/>
      </top>
      <bottom/>
      <diagonal/>
    </border>
    <border>
      <left style="hair">
        <color rgb="FFED7D31"/>
      </left>
      <right style="hair">
        <color theme="5"/>
      </right>
      <top/>
      <bottom/>
      <diagonal/>
    </border>
    <border>
      <left style="hair">
        <color rgb="FFED7D31"/>
      </left>
      <right style="hair">
        <color theme="5"/>
      </right>
      <top/>
      <bottom style="hair">
        <color rgb="FFED7D31"/>
      </bottom>
      <diagonal/>
    </border>
    <border>
      <left/>
      <right style="hair">
        <color rgb="FFED7D31"/>
      </right>
      <top style="hair">
        <color rgb="FFED7D31"/>
      </top>
      <bottom style="hair">
        <color rgb="FFED7D31"/>
      </bottom>
      <diagonal/>
    </border>
    <border>
      <left/>
      <right/>
      <top style="hair">
        <color rgb="FFED7D31"/>
      </top>
      <bottom style="hair">
        <color rgb="FFED7D31"/>
      </bottom>
      <diagonal/>
    </border>
    <border>
      <left/>
      <right style="hair">
        <color rgb="FFED7D31"/>
      </right>
      <top/>
      <bottom style="hair">
        <color rgb="FFED7D31"/>
      </bottom>
      <diagonal/>
    </border>
    <border>
      <left style="hair">
        <color rgb="FFED7D31"/>
      </left>
      <right/>
      <top style="hair">
        <color rgb="FFED7D31"/>
      </top>
      <bottom style="hair">
        <color rgb="FFED7D31"/>
      </bottom>
      <diagonal/>
    </border>
    <border>
      <left style="dotted">
        <color theme="2" tint="-0.499984740745262"/>
      </left>
      <right style="hair">
        <color theme="2" tint="-0.499984740745262"/>
      </right>
      <top style="dotted">
        <color theme="2" tint="-0.499984740745262"/>
      </top>
      <bottom style="hair">
        <color theme="2" tint="-0.499984740745262"/>
      </bottom>
      <diagonal/>
    </border>
    <border>
      <left style="hair">
        <color theme="2" tint="-0.499984740745262"/>
      </left>
      <right style="hair">
        <color theme="2" tint="-0.499984740745262"/>
      </right>
      <top style="dotted">
        <color theme="2" tint="-0.499984740745262"/>
      </top>
      <bottom style="hair">
        <color theme="2" tint="-0.499984740745262"/>
      </bottom>
      <diagonal/>
    </border>
    <border>
      <left style="hair">
        <color theme="2" tint="-0.499984740745262"/>
      </left>
      <right style="dotted">
        <color theme="2" tint="-0.499984740745262"/>
      </right>
      <top style="dotted">
        <color theme="2" tint="-0.499984740745262"/>
      </top>
      <bottom style="hair">
        <color theme="2" tint="-0.499984740745262"/>
      </bottom>
      <diagonal/>
    </border>
    <border>
      <left style="dotted">
        <color theme="2" tint="-0.499984740745262"/>
      </left>
      <right style="hair">
        <color theme="2" tint="-0.499984740745262"/>
      </right>
      <top style="hair">
        <color theme="2" tint="-0.499984740745262"/>
      </top>
      <bottom style="dotted">
        <color theme="2" tint="-0.499984740745262"/>
      </bottom>
      <diagonal/>
    </border>
    <border>
      <left style="hair">
        <color theme="2" tint="-0.499984740745262"/>
      </left>
      <right style="hair">
        <color theme="2" tint="-0.499984740745262"/>
      </right>
      <top style="hair">
        <color theme="2" tint="-0.499984740745262"/>
      </top>
      <bottom style="dotted">
        <color theme="2" tint="-0.499984740745262"/>
      </bottom>
      <diagonal/>
    </border>
    <border>
      <left style="hair">
        <color theme="2" tint="-0.499984740745262"/>
      </left>
      <right style="dotted">
        <color theme="2" tint="-0.499984740745262"/>
      </right>
      <top style="hair">
        <color theme="2" tint="-0.499984740745262"/>
      </top>
      <bottom style="dotted">
        <color theme="2" tint="-0.499984740745262"/>
      </bottom>
      <diagonal/>
    </border>
    <border>
      <left style="dotted">
        <color theme="2" tint="-0.499984740745262"/>
      </left>
      <right/>
      <top style="hair">
        <color theme="2" tint="-0.499984740745262"/>
      </top>
      <bottom style="dotted">
        <color theme="2" tint="-0.499984740745262"/>
      </bottom>
      <diagonal/>
    </border>
    <border>
      <left/>
      <right/>
      <top style="hair">
        <color theme="2" tint="-0.499984740745262"/>
      </top>
      <bottom style="dotted">
        <color theme="2" tint="-0.499984740745262"/>
      </bottom>
      <diagonal/>
    </border>
    <border>
      <left/>
      <right style="dotted">
        <color theme="2" tint="-0.499984740745262"/>
      </right>
      <top style="hair">
        <color theme="2" tint="-0.499984740745262"/>
      </top>
      <bottom style="dotted">
        <color theme="2" tint="-0.499984740745262"/>
      </bottom>
      <diagonal/>
    </border>
    <border>
      <left style="dotted">
        <color theme="2" tint="-0.499984740745262"/>
      </left>
      <right/>
      <top style="dotted">
        <color theme="2" tint="-0.499984740745262"/>
      </top>
      <bottom style="hair">
        <color theme="2" tint="-0.499984740745262"/>
      </bottom>
      <diagonal/>
    </border>
    <border>
      <left/>
      <right/>
      <top style="dotted">
        <color theme="2" tint="-0.499984740745262"/>
      </top>
      <bottom style="hair">
        <color theme="2" tint="-0.499984740745262"/>
      </bottom>
      <diagonal/>
    </border>
    <border>
      <left/>
      <right style="dotted">
        <color theme="2" tint="-0.499984740745262"/>
      </right>
      <top style="dotted">
        <color theme="2" tint="-0.499984740745262"/>
      </top>
      <bottom style="hair">
        <color theme="2" tint="-0.499984740745262"/>
      </bottom>
      <diagonal/>
    </border>
    <border>
      <left style="hair">
        <color theme="2" tint="-0.499984740745262"/>
      </left>
      <right/>
      <top style="hair">
        <color theme="2" tint="-0.499984740745262"/>
      </top>
      <bottom/>
      <diagonal/>
    </border>
    <border>
      <left/>
      <right style="hair">
        <color theme="2" tint="-0.499984740745262"/>
      </right>
      <top style="hair">
        <color theme="2" tint="-0.499984740745262"/>
      </top>
      <bottom/>
      <diagonal/>
    </border>
    <border>
      <left/>
      <right/>
      <top/>
      <bottom style="hair">
        <color rgb="FF757171"/>
      </bottom>
      <diagonal/>
    </border>
    <border>
      <left style="dotted">
        <color rgb="FF757171"/>
      </left>
      <right style="hair">
        <color rgb="FF757171"/>
      </right>
      <top style="dotted">
        <color rgb="FF757171"/>
      </top>
      <bottom style="hair">
        <color rgb="FF757171"/>
      </bottom>
      <diagonal/>
    </border>
    <border>
      <left style="hair">
        <color rgb="FF757171"/>
      </left>
      <right style="hair">
        <color rgb="FF757171"/>
      </right>
      <top style="dotted">
        <color rgb="FF757171"/>
      </top>
      <bottom style="hair">
        <color rgb="FF757171"/>
      </bottom>
      <diagonal/>
    </border>
    <border>
      <left style="hair">
        <color rgb="FF757171"/>
      </left>
      <right style="dotted">
        <color rgb="FF757171"/>
      </right>
      <top style="dotted">
        <color rgb="FF757171"/>
      </top>
      <bottom style="hair">
        <color rgb="FF757171"/>
      </bottom>
      <diagonal/>
    </border>
    <border>
      <left style="dotted">
        <color rgb="FF757171"/>
      </left>
      <right style="hair">
        <color rgb="FF757171"/>
      </right>
      <top style="hair">
        <color rgb="FF757171"/>
      </top>
      <bottom style="dotted">
        <color rgb="FF757171"/>
      </bottom>
      <diagonal/>
    </border>
    <border>
      <left style="hair">
        <color rgb="FF757171"/>
      </left>
      <right style="hair">
        <color rgb="FF757171"/>
      </right>
      <top style="hair">
        <color rgb="FF757171"/>
      </top>
      <bottom style="dotted">
        <color rgb="FF757171"/>
      </bottom>
      <diagonal/>
    </border>
    <border>
      <left style="hair">
        <color rgb="FF757171"/>
      </left>
      <right style="dotted">
        <color rgb="FF757171"/>
      </right>
      <top style="hair">
        <color rgb="FF757171"/>
      </top>
      <bottom style="dotted">
        <color rgb="FF757171"/>
      </bottom>
      <diagonal/>
    </border>
    <border>
      <left style="hair">
        <color theme="5"/>
      </left>
      <right/>
      <top/>
      <bottom style="hair">
        <color theme="5"/>
      </bottom>
      <diagonal/>
    </border>
    <border>
      <left/>
      <right/>
      <top/>
      <bottom style="hair">
        <color theme="5"/>
      </bottom>
      <diagonal/>
    </border>
    <border>
      <left/>
      <right style="hair">
        <color theme="5"/>
      </right>
      <top/>
      <bottom style="hair">
        <color theme="5"/>
      </bottom>
      <diagonal/>
    </border>
    <border>
      <left/>
      <right/>
      <top style="hair">
        <color theme="5"/>
      </top>
      <bottom/>
      <diagonal/>
    </border>
    <border>
      <left style="hair">
        <color theme="5"/>
      </left>
      <right/>
      <top style="hair">
        <color theme="5"/>
      </top>
      <bottom/>
      <diagonal/>
    </border>
    <border>
      <left/>
      <right style="hair">
        <color theme="5"/>
      </right>
      <top style="hair">
        <color theme="5"/>
      </top>
      <bottom/>
      <diagonal/>
    </border>
    <border>
      <left style="hair">
        <color rgb="FFED7D31"/>
      </left>
      <right style="hair">
        <color rgb="FFED7D31"/>
      </right>
      <top style="hair">
        <color rgb="FFED7D31"/>
      </top>
      <bottom style="hair">
        <color rgb="FFED7D31"/>
      </bottom>
      <diagonal/>
    </border>
    <border>
      <left style="dotted">
        <color rgb="FFED7D31"/>
      </left>
      <right style="dotted">
        <color rgb="FFED7D31"/>
      </right>
      <top style="dotted">
        <color rgb="FFED7D31"/>
      </top>
      <bottom/>
      <diagonal/>
    </border>
    <border>
      <left style="dotted">
        <color rgb="FFED7D31"/>
      </left>
      <right style="dotted">
        <color rgb="FFED7D31"/>
      </right>
      <top/>
      <bottom style="dotted">
        <color rgb="FFED7D31"/>
      </bottom>
      <diagonal/>
    </border>
    <border>
      <left/>
      <right style="dotted">
        <color rgb="FFED7D31"/>
      </right>
      <top style="dotted">
        <color rgb="FFED7D31"/>
      </top>
      <bottom style="dotted">
        <color rgb="FFED7D31"/>
      </bottom>
      <diagonal/>
    </border>
    <border>
      <left/>
      <right style="dotted">
        <color rgb="FFED7D31"/>
      </right>
      <top/>
      <bottom style="dotted">
        <color rgb="FFED7D31"/>
      </bottom>
      <diagonal/>
    </border>
    <border>
      <left style="dotted">
        <color rgb="FFED7D31"/>
      </left>
      <right style="dotted">
        <color rgb="FFED7D31"/>
      </right>
      <top/>
      <bottom/>
      <diagonal/>
    </border>
    <border>
      <left style="dotted">
        <color rgb="FFED7D31"/>
      </left>
      <right/>
      <top style="dotted">
        <color rgb="FFED7D31"/>
      </top>
      <bottom style="dotted">
        <color rgb="FFED7D31"/>
      </bottom>
      <diagonal/>
    </border>
    <border>
      <left/>
      <right style="dotted">
        <color rgb="FFED7D31"/>
      </right>
      <top/>
      <bottom/>
      <diagonal/>
    </border>
    <border>
      <left/>
      <right style="hair">
        <color theme="5"/>
      </right>
      <top style="hair">
        <color rgb="FFED7D31"/>
      </top>
      <bottom/>
      <diagonal/>
    </border>
  </borders>
  <cellStyleXfs count="14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455">
    <xf numFmtId="0" fontId="0" fillId="0" borderId="0" xfId="0"/>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5" fillId="0" borderId="0" xfId="0" applyFont="1" applyFill="1" applyBorder="1" applyAlignment="1">
      <alignment vertical="center" wrapText="1"/>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Alignment="1">
      <alignment horizontal="center" vertical="center"/>
    </xf>
    <xf numFmtId="0" fontId="3" fillId="0" borderId="0" xfId="0" applyFont="1"/>
    <xf numFmtId="0" fontId="4" fillId="0" borderId="0" xfId="0" applyFont="1" applyAlignment="1">
      <alignment horizontal="center" vertical="center"/>
    </xf>
    <xf numFmtId="0" fontId="4" fillId="0" borderId="0" xfId="0" applyFont="1"/>
    <xf numFmtId="0" fontId="3" fillId="0" borderId="0" xfId="0" applyFont="1" applyFill="1" applyAlignment="1">
      <alignment horizontal="center" vertical="center"/>
    </xf>
    <xf numFmtId="0" fontId="3" fillId="0" borderId="0" xfId="0" applyFont="1" applyAlignment="1">
      <alignment horizontal="center" vertical="center" wrapText="1"/>
    </xf>
    <xf numFmtId="0" fontId="3" fillId="0" borderId="0" xfId="0" applyFont="1" applyFill="1"/>
    <xf numFmtId="0" fontId="4" fillId="0" borderId="0" xfId="0" applyFont="1" applyFill="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applyBorder="1" applyAlignment="1">
      <alignment horizontal="center" vertical="center"/>
    </xf>
    <xf numFmtId="0" fontId="3"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4" fillId="0" borderId="0" xfId="0" applyFont="1" applyFill="1" applyBorder="1" applyAlignment="1">
      <alignment vertical="center" wrapText="1"/>
    </xf>
    <xf numFmtId="0" fontId="8" fillId="0" borderId="15" xfId="0" applyFont="1" applyFill="1" applyBorder="1" applyAlignment="1">
      <alignment horizontal="center" vertical="center"/>
    </xf>
    <xf numFmtId="0" fontId="8" fillId="0" borderId="4" xfId="0" applyFont="1" applyFill="1" applyBorder="1" applyAlignment="1">
      <alignment vertical="center" wrapText="1"/>
    </xf>
    <xf numFmtId="0" fontId="9" fillId="0" borderId="0" xfId="0" applyFont="1"/>
    <xf numFmtId="0" fontId="11" fillId="0" borderId="0" xfId="0" applyFont="1" applyFill="1" applyAlignment="1">
      <alignment horizontal="center" vertical="center"/>
    </xf>
    <xf numFmtId="0" fontId="9" fillId="0" borderId="0" xfId="0" applyFont="1" applyBorder="1"/>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2" fillId="0" borderId="0" xfId="0" applyFont="1" applyFill="1" applyBorder="1"/>
    <xf numFmtId="0" fontId="8" fillId="0" borderId="0" xfId="0" applyFont="1" applyFill="1" applyBorder="1" applyAlignment="1">
      <alignment vertical="center"/>
    </xf>
    <xf numFmtId="0" fontId="12" fillId="0" borderId="0" xfId="0" applyFont="1" applyBorder="1"/>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9" fillId="0" borderId="0" xfId="0" applyFont="1" applyFill="1"/>
    <xf numFmtId="0" fontId="10"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xf numFmtId="0" fontId="11" fillId="0" borderId="0" xfId="0" applyFont="1" applyFill="1" applyAlignment="1">
      <alignment horizontal="center" vertical="center" wrapText="1"/>
    </xf>
    <xf numFmtId="0" fontId="9" fillId="0" borderId="0" xfId="0" applyFont="1" applyFill="1" applyBorder="1"/>
    <xf numFmtId="0" fontId="11" fillId="0" borderId="0" xfId="0" applyFont="1" applyBorder="1" applyAlignment="1">
      <alignment horizontal="center" vertical="center"/>
    </xf>
    <xf numFmtId="0" fontId="8" fillId="4" borderId="1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10" fillId="0" borderId="0" xfId="0" applyFont="1" applyFill="1" applyAlignment="1">
      <alignment vertical="center" wrapText="1"/>
    </xf>
    <xf numFmtId="0" fontId="8" fillId="0" borderId="0" xfId="0" applyFont="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vertical="center" wrapText="1"/>
    </xf>
    <xf numFmtId="0" fontId="8" fillId="0" borderId="2" xfId="0" applyFont="1" applyBorder="1" applyAlignment="1">
      <alignment vertical="center" wrapText="1"/>
    </xf>
    <xf numFmtId="0" fontId="8" fillId="0" borderId="0" xfId="0" applyFont="1" applyFill="1" applyAlignment="1">
      <alignment horizontal="center" vertical="center"/>
    </xf>
    <xf numFmtId="0" fontId="8" fillId="0" borderId="3"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10" fillId="0" borderId="0" xfId="0" applyFont="1" applyFill="1" applyBorder="1" applyAlignment="1">
      <alignment vertical="center"/>
    </xf>
    <xf numFmtId="0" fontId="8" fillId="0" borderId="2" xfId="0" applyFont="1" applyBorder="1" applyAlignment="1">
      <alignment horizontal="center" vertical="center" wrapText="1"/>
    </xf>
    <xf numFmtId="0" fontId="8" fillId="0" borderId="4" xfId="0" applyFont="1" applyBorder="1" applyAlignment="1">
      <alignment vertical="center" wrapText="1"/>
    </xf>
    <xf numFmtId="0" fontId="8" fillId="2" borderId="6"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2" borderId="6" xfId="0" applyFont="1" applyFill="1" applyBorder="1" applyAlignment="1">
      <alignment horizontal="center" vertical="center"/>
    </xf>
    <xf numFmtId="49" fontId="8" fillId="2" borderId="6" xfId="0" applyNumberFormat="1" applyFont="1" applyFill="1" applyBorder="1" applyAlignment="1">
      <alignment horizontal="center" vertical="center"/>
    </xf>
    <xf numFmtId="0" fontId="8" fillId="0" borderId="0" xfId="0" applyFont="1"/>
    <xf numFmtId="0" fontId="8" fillId="0" borderId="0" xfId="0" applyFont="1" applyAlignment="1">
      <alignment horizontal="center" vertical="center" wrapText="1"/>
    </xf>
    <xf numFmtId="0" fontId="8" fillId="0" borderId="0" xfId="0" applyFont="1" applyAlignment="1">
      <alignment horizontal="center"/>
    </xf>
    <xf numFmtId="0" fontId="13" fillId="0" borderId="0" xfId="0" applyFont="1" applyFill="1" applyBorder="1" applyAlignment="1">
      <alignment horizontal="center" vertical="center"/>
    </xf>
    <xf numFmtId="0" fontId="8" fillId="6" borderId="3" xfId="0" applyFont="1" applyFill="1" applyBorder="1" applyAlignment="1">
      <alignment horizontal="center" vertical="center"/>
    </xf>
    <xf numFmtId="0" fontId="8" fillId="6" borderId="0" xfId="0" applyFont="1" applyFill="1" applyBorder="1" applyAlignment="1">
      <alignment horizontal="center" vertical="center"/>
    </xf>
    <xf numFmtId="0" fontId="8" fillId="6" borderId="3"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5" borderId="0" xfId="0" applyFont="1" applyFill="1" applyBorder="1" applyAlignment="1">
      <alignment horizontal="center" vertical="center"/>
    </xf>
    <xf numFmtId="0" fontId="8" fillId="5" borderId="0" xfId="0" applyFont="1" applyFill="1" applyBorder="1" applyAlignment="1">
      <alignment horizontal="center" vertical="center" wrapText="1"/>
    </xf>
    <xf numFmtId="0" fontId="8" fillId="5" borderId="0" xfId="0" applyFont="1" applyFill="1" applyBorder="1" applyAlignment="1">
      <alignment horizontal="center" vertical="top"/>
    </xf>
    <xf numFmtId="0" fontId="8" fillId="3" borderId="6" xfId="0" applyFont="1" applyFill="1" applyBorder="1" applyAlignment="1">
      <alignment vertical="center" wrapText="1"/>
    </xf>
    <xf numFmtId="0" fontId="8" fillId="0" borderId="1" xfId="0" applyFont="1" applyBorder="1" applyAlignment="1">
      <alignment horizontal="center" vertical="center"/>
    </xf>
    <xf numFmtId="0" fontId="8" fillId="0" borderId="4" xfId="0" applyFont="1" applyBorder="1" applyAlignment="1">
      <alignment horizontal="left" vertical="top" wrapText="1"/>
    </xf>
    <xf numFmtId="0" fontId="8" fillId="0" borderId="4" xfId="0" applyFont="1" applyBorder="1" applyAlignment="1">
      <alignment horizontal="left" vertical="center" wrapText="1"/>
    </xf>
    <xf numFmtId="0" fontId="13" fillId="0" borderId="0" xfId="0" applyFont="1" applyBorder="1" applyAlignment="1">
      <alignment horizontal="center" vertical="center"/>
    </xf>
    <xf numFmtId="0" fontId="8" fillId="0" borderId="0" xfId="0" applyFont="1" applyFill="1"/>
    <xf numFmtId="0" fontId="13" fillId="0" borderId="0" xfId="0" applyFont="1" applyFill="1" applyBorder="1" applyAlignment="1">
      <alignment vertical="center"/>
    </xf>
    <xf numFmtId="0" fontId="13" fillId="0" borderId="0" xfId="0" applyFont="1" applyFill="1" applyBorder="1" applyAlignment="1">
      <alignment horizontal="left" vertical="top"/>
    </xf>
    <xf numFmtId="0" fontId="8" fillId="0" borderId="0" xfId="0" applyFont="1" applyAlignment="1">
      <alignment horizontal="left" vertical="top"/>
    </xf>
    <xf numFmtId="0" fontId="13" fillId="0" borderId="0" xfId="0" applyFont="1" applyFill="1" applyAlignment="1">
      <alignment vertical="center"/>
    </xf>
    <xf numFmtId="0" fontId="13" fillId="0" borderId="0" xfId="0" applyFont="1" applyFill="1" applyAlignment="1">
      <alignment horizontal="center" vertical="center"/>
    </xf>
    <xf numFmtId="0" fontId="13" fillId="0" borderId="0" xfId="0" applyFont="1"/>
    <xf numFmtId="0" fontId="8" fillId="0" borderId="0" xfId="0" applyFont="1" applyFill="1" applyAlignment="1">
      <alignment wrapText="1"/>
    </xf>
    <xf numFmtId="0" fontId="8" fillId="0" borderId="0" xfId="0" applyFont="1" applyFill="1" applyAlignment="1">
      <alignment horizontal="center" vertical="center" wrapText="1"/>
    </xf>
    <xf numFmtId="0" fontId="8" fillId="0" borderId="0" xfId="0" applyFont="1" applyFill="1" applyAlignment="1">
      <alignment vertical="center"/>
    </xf>
    <xf numFmtId="0" fontId="8" fillId="0" borderId="0" xfId="0" applyFont="1" applyAlignment="1">
      <alignment wrapText="1"/>
    </xf>
    <xf numFmtId="0" fontId="13" fillId="0" borderId="0" xfId="0" applyFont="1" applyFill="1" applyBorder="1" applyAlignment="1">
      <alignment horizontal="center" vertical="center" wrapText="1"/>
    </xf>
    <xf numFmtId="0" fontId="8" fillId="0" borderId="0" xfId="0" applyFont="1" applyFill="1" applyBorder="1" applyAlignment="1">
      <alignment horizontal="center"/>
    </xf>
    <xf numFmtId="0" fontId="8" fillId="0" borderId="0" xfId="0" applyFont="1" applyAlignment="1"/>
    <xf numFmtId="0" fontId="8" fillId="0" borderId="0" xfId="0" applyFont="1" applyAlignment="1">
      <alignment vertical="center"/>
    </xf>
    <xf numFmtId="0" fontId="8" fillId="0" borderId="0" xfId="0" applyFont="1" applyBorder="1" applyAlignment="1">
      <alignment vertical="center"/>
    </xf>
    <xf numFmtId="164"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center" wrapText="1"/>
    </xf>
    <xf numFmtId="1" fontId="8" fillId="0" borderId="0" xfId="0" applyNumberFormat="1" applyFont="1" applyFill="1" applyBorder="1" applyAlignment="1">
      <alignment horizontal="center" vertical="center"/>
    </xf>
    <xf numFmtId="0" fontId="8" fillId="0" borderId="0" xfId="0" applyFont="1" applyFill="1" applyBorder="1"/>
    <xf numFmtId="0" fontId="8" fillId="0" borderId="0" xfId="0" applyFont="1" applyBorder="1" applyAlignment="1">
      <alignment horizontal="center" vertical="center"/>
    </xf>
    <xf numFmtId="0" fontId="8" fillId="4" borderId="15"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15" xfId="0" applyFont="1" applyFill="1" applyBorder="1" applyAlignment="1">
      <alignment horizontal="center" vertical="center"/>
    </xf>
    <xf numFmtId="0" fontId="13"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4" xfId="0" applyFont="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2" borderId="6"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3" borderId="6" xfId="0" applyFont="1" applyFill="1" applyBorder="1" applyAlignment="1">
      <alignment horizontal="center" vertical="center" wrapText="1"/>
    </xf>
    <xf numFmtId="0" fontId="8" fillId="6" borderId="2" xfId="0" applyFont="1" applyFill="1" applyBorder="1" applyAlignment="1">
      <alignment horizontal="center" vertical="center"/>
    </xf>
    <xf numFmtId="0" fontId="8" fillId="0" borderId="0" xfId="0" applyFont="1" applyBorder="1" applyAlignment="1">
      <alignment horizontal="center" vertical="center"/>
    </xf>
    <xf numFmtId="0" fontId="8" fillId="4" borderId="15" xfId="0" applyFont="1" applyFill="1" applyBorder="1" applyAlignment="1">
      <alignment horizontal="center" vertical="center" wrapText="1"/>
    </xf>
    <xf numFmtId="0" fontId="8" fillId="4" borderId="15"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4" xfId="0" applyFont="1" applyFill="1" applyBorder="1" applyAlignment="1">
      <alignment horizontal="center" vertical="center" wrapText="1"/>
    </xf>
    <xf numFmtId="0" fontId="11" fillId="6" borderId="0" xfId="0" applyFont="1" applyFill="1" applyAlignment="1">
      <alignment horizontal="center" vertical="center"/>
    </xf>
    <xf numFmtId="0" fontId="13"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8" fillId="4" borderId="33" xfId="0" applyFont="1" applyFill="1" applyBorder="1" applyAlignment="1">
      <alignment horizontal="center" vertical="center"/>
    </xf>
    <xf numFmtId="0" fontId="8" fillId="0" borderId="4" xfId="0" applyFont="1" applyFill="1" applyBorder="1" applyAlignment="1">
      <alignment horizontal="center" vertical="center"/>
    </xf>
    <xf numFmtId="0" fontId="13" fillId="4" borderId="15" xfId="0" applyFont="1" applyFill="1" applyBorder="1" applyAlignment="1">
      <alignment horizontal="center" vertical="center" wrapText="1"/>
    </xf>
    <xf numFmtId="0" fontId="13" fillId="0" borderId="15" xfId="0" applyFont="1" applyFill="1" applyBorder="1" applyAlignment="1">
      <alignment horizontal="center" vertical="center"/>
    </xf>
    <xf numFmtId="164" fontId="8" fillId="0" borderId="15" xfId="0" applyNumberFormat="1" applyFont="1" applyFill="1" applyBorder="1" applyAlignment="1">
      <alignment horizontal="center" vertical="center"/>
    </xf>
    <xf numFmtId="1" fontId="8" fillId="0" borderId="15" xfId="0" applyNumberFormat="1" applyFont="1" applyFill="1" applyBorder="1" applyAlignment="1">
      <alignment horizontal="center" vertical="center"/>
    </xf>
    <xf numFmtId="0" fontId="12" fillId="0" borderId="15" xfId="0" applyFont="1" applyFill="1" applyBorder="1"/>
    <xf numFmtId="0" fontId="13" fillId="4" borderId="15" xfId="0" applyFont="1" applyFill="1" applyBorder="1" applyAlignment="1">
      <alignment horizontal="center" vertical="center"/>
    </xf>
    <xf numFmtId="0" fontId="11" fillId="0" borderId="15" xfId="0" applyFont="1" applyBorder="1" applyAlignment="1">
      <alignment horizontal="center" vertical="center"/>
    </xf>
    <xf numFmtId="0" fontId="11" fillId="0" borderId="15" xfId="0" applyFont="1" applyBorder="1" applyAlignment="1">
      <alignment horizontal="center" vertical="center" wrapText="1"/>
    </xf>
    <xf numFmtId="0" fontId="10" fillId="0" borderId="15" xfId="0" applyFont="1" applyFill="1" applyBorder="1" applyAlignment="1">
      <alignment vertical="center" wrapText="1"/>
    </xf>
    <xf numFmtId="0" fontId="8" fillId="4" borderId="15" xfId="0" applyFont="1" applyFill="1" applyBorder="1" applyAlignment="1">
      <alignment vertical="center"/>
    </xf>
    <xf numFmtId="0" fontId="12" fillId="0" borderId="0" xfId="0" applyFont="1"/>
    <xf numFmtId="0" fontId="21" fillId="9" borderId="37" xfId="0" applyFont="1" applyFill="1" applyBorder="1" applyAlignment="1"/>
    <xf numFmtId="0" fontId="21" fillId="9" borderId="38" xfId="0" applyFont="1" applyFill="1" applyBorder="1" applyAlignment="1"/>
    <xf numFmtId="0" fontId="8" fillId="0" borderId="15" xfId="0" applyFont="1" applyBorder="1" applyAlignment="1">
      <alignment horizontal="center" vertical="center"/>
    </xf>
    <xf numFmtId="0" fontId="19" fillId="0" borderId="0" xfId="0" applyFont="1" applyFill="1" applyBorder="1" applyAlignment="1"/>
    <xf numFmtId="164" fontId="8" fillId="0" borderId="15" xfId="0" applyNumberFormat="1" applyFont="1" applyFill="1" applyBorder="1" applyAlignment="1">
      <alignment horizontal="center" vertical="center" wrapText="1"/>
    </xf>
    <xf numFmtId="0" fontId="8" fillId="0" borderId="15" xfId="0" applyFont="1" applyFill="1" applyBorder="1" applyAlignment="1">
      <alignment vertical="center" wrapText="1"/>
    </xf>
    <xf numFmtId="0" fontId="9" fillId="0" borderId="0" xfId="0" applyFont="1" applyFill="1" applyBorder="1" applyAlignment="1">
      <alignment horizontal="center"/>
    </xf>
    <xf numFmtId="0" fontId="15" fillId="9" borderId="42" xfId="0" applyFont="1" applyFill="1" applyBorder="1" applyAlignment="1">
      <alignment horizontal="center" vertical="center" wrapText="1"/>
    </xf>
    <xf numFmtId="0" fontId="15" fillId="0" borderId="0" xfId="0" applyFont="1" applyAlignment="1">
      <alignment horizontal="center" vertical="center" wrapText="1"/>
    </xf>
    <xf numFmtId="0" fontId="15" fillId="0" borderId="42" xfId="0" applyFont="1" applyBorder="1" applyAlignment="1">
      <alignment horizontal="center" vertical="center"/>
    </xf>
    <xf numFmtId="0" fontId="15" fillId="0" borderId="35" xfId="0" applyFont="1" applyBorder="1" applyAlignment="1">
      <alignment horizontal="center" vertical="center" wrapText="1"/>
    </xf>
    <xf numFmtId="0" fontId="16" fillId="0" borderId="0" xfId="0" applyFont="1" applyAlignment="1">
      <alignment vertical="center" wrapText="1"/>
    </xf>
    <xf numFmtId="0" fontId="21" fillId="0" borderId="0" xfId="0" applyFont="1"/>
    <xf numFmtId="0" fontId="15" fillId="0" borderId="0" xfId="0" applyFont="1" applyAlignment="1">
      <alignment vertical="center"/>
    </xf>
    <xf numFmtId="0" fontId="15" fillId="0" borderId="0" xfId="0" applyFont="1" applyAlignment="1">
      <alignment vertical="center" wrapText="1"/>
    </xf>
    <xf numFmtId="0" fontId="15" fillId="0" borderId="0" xfId="0" applyFont="1" applyAlignment="1">
      <alignment horizontal="center" vertical="center"/>
    </xf>
    <xf numFmtId="0" fontId="15" fillId="9" borderId="42" xfId="0" applyFont="1" applyFill="1" applyBorder="1" applyAlignment="1">
      <alignment horizontal="center" vertical="center"/>
    </xf>
    <xf numFmtId="0" fontId="15" fillId="0" borderId="35" xfId="0" applyFont="1" applyBorder="1" applyAlignment="1">
      <alignment vertical="center" wrapText="1"/>
    </xf>
    <xf numFmtId="0" fontId="15" fillId="0" borderId="36" xfId="0" applyFont="1" applyBorder="1" applyAlignment="1">
      <alignment horizontal="center" vertical="center"/>
    </xf>
    <xf numFmtId="164" fontId="15" fillId="0" borderId="42" xfId="0" applyNumberFormat="1" applyFont="1" applyBorder="1" applyAlignment="1">
      <alignment horizontal="center" vertical="center"/>
    </xf>
    <xf numFmtId="1" fontId="15" fillId="0" borderId="42" xfId="0" applyNumberFormat="1" applyFont="1" applyBorder="1" applyAlignment="1">
      <alignment horizontal="center" vertical="center"/>
    </xf>
    <xf numFmtId="0" fontId="21" fillId="0" borderId="40" xfId="0" applyFont="1" applyBorder="1"/>
    <xf numFmtId="0" fontId="16" fillId="0" borderId="0" xfId="0" applyFont="1" applyAlignment="1">
      <alignment horizontal="center" vertical="center"/>
    </xf>
    <xf numFmtId="1" fontId="15" fillId="0" borderId="0" xfId="0" applyNumberFormat="1" applyFont="1" applyAlignment="1">
      <alignment horizontal="center" vertical="center"/>
    </xf>
    <xf numFmtId="0" fontId="8" fillId="3" borderId="6"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Alignment="1">
      <alignment horizontal="center" vertical="top" wrapText="1"/>
    </xf>
    <xf numFmtId="0" fontId="8" fillId="6" borderId="4" xfId="0" applyFont="1" applyFill="1" applyBorder="1" applyAlignment="1">
      <alignment horizontal="center" vertical="top" wrapText="1"/>
    </xf>
    <xf numFmtId="0" fontId="8" fillId="0" borderId="4" xfId="0" applyFont="1" applyBorder="1" applyAlignment="1">
      <alignment horizontal="center" vertical="top" wrapText="1"/>
    </xf>
    <xf numFmtId="20" fontId="8" fillId="0" borderId="3" xfId="0" applyNumberFormat="1" applyFont="1" applyBorder="1" applyAlignment="1">
      <alignment horizontal="center" vertical="center"/>
    </xf>
    <xf numFmtId="0" fontId="8" fillId="0" borderId="3" xfId="0" applyFont="1" applyBorder="1" applyAlignment="1">
      <alignment horizontal="center" vertical="top" wrapText="1"/>
    </xf>
    <xf numFmtId="0" fontId="23" fillId="6" borderId="3" xfId="0" applyFont="1" applyFill="1" applyBorder="1" applyAlignment="1">
      <alignment horizontal="center" vertical="center"/>
    </xf>
    <xf numFmtId="0" fontId="23" fillId="6" borderId="0" xfId="0" applyFont="1" applyFill="1" applyAlignment="1">
      <alignment horizontal="center" vertical="top" wrapText="1"/>
    </xf>
    <xf numFmtId="0" fontId="8" fillId="6" borderId="3" xfId="0" applyFont="1" applyFill="1" applyBorder="1" applyAlignment="1">
      <alignment horizontal="center" vertical="center"/>
    </xf>
    <xf numFmtId="0" fontId="8" fillId="10" borderId="0" xfId="0" applyFont="1" applyFill="1" applyAlignment="1">
      <alignment horizontal="center" vertical="top" wrapText="1"/>
    </xf>
    <xf numFmtId="0" fontId="8" fillId="5" borderId="3" xfId="0" applyFont="1" applyFill="1" applyBorder="1" applyAlignment="1">
      <alignment horizontal="center" vertical="center"/>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top" wrapText="1"/>
    </xf>
    <xf numFmtId="0" fontId="8" fillId="6" borderId="0" xfId="0" applyFont="1" applyFill="1" applyAlignment="1">
      <alignment horizontal="center" vertical="center"/>
    </xf>
    <xf numFmtId="20" fontId="8" fillId="6" borderId="0" xfId="0" applyNumberFormat="1" applyFont="1" applyFill="1" applyAlignment="1">
      <alignment horizontal="center" vertical="center"/>
    </xf>
    <xf numFmtId="0" fontId="3" fillId="5" borderId="0" xfId="0" applyFont="1" applyFill="1" applyBorder="1" applyAlignment="1">
      <alignment horizontal="center" vertical="center"/>
    </xf>
    <xf numFmtId="0" fontId="3" fillId="5" borderId="0" xfId="0" applyFont="1" applyFill="1" applyBorder="1" applyAlignment="1">
      <alignment horizontal="center" vertical="center" wrapText="1"/>
    </xf>
    <xf numFmtId="0" fontId="8" fillId="8" borderId="20" xfId="0" applyFont="1" applyFill="1" applyBorder="1" applyAlignment="1">
      <alignment horizontal="center" vertical="center" wrapText="1"/>
    </xf>
    <xf numFmtId="0" fontId="8" fillId="8" borderId="28"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8" borderId="24" xfId="0" applyFont="1" applyFill="1" applyBorder="1" applyAlignment="1">
      <alignment horizontal="center" vertical="center"/>
    </xf>
    <xf numFmtId="49" fontId="8" fillId="8" borderId="24" xfId="0" applyNumberFormat="1" applyFont="1" applyFill="1" applyBorder="1" applyAlignment="1">
      <alignment horizontal="center" vertical="center"/>
    </xf>
    <xf numFmtId="0" fontId="8" fillId="8" borderId="24" xfId="0" applyFont="1" applyFill="1" applyBorder="1" applyAlignment="1">
      <alignment horizontal="center" vertical="center" wrapText="1"/>
    </xf>
    <xf numFmtId="0" fontId="8" fillId="6" borderId="0" xfId="0" applyFont="1" applyFill="1" applyAlignment="1">
      <alignment horizontal="center" vertical="center"/>
    </xf>
    <xf numFmtId="0" fontId="11" fillId="0" borderId="0" xfId="0" applyFont="1" applyFill="1" applyAlignment="1">
      <alignment horizontal="center" vertical="top"/>
    </xf>
    <xf numFmtId="0" fontId="8" fillId="3" borderId="12" xfId="0" applyFont="1" applyFill="1" applyBorder="1" applyAlignment="1">
      <alignment horizontal="center" vertical="center" wrapText="1"/>
    </xf>
    <xf numFmtId="0" fontId="8" fillId="3" borderId="47"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8" fillId="3" borderId="49" xfId="0" applyFont="1" applyFill="1" applyBorder="1" applyAlignment="1">
      <alignment horizontal="center" vertical="center" wrapText="1"/>
    </xf>
    <xf numFmtId="0" fontId="8" fillId="2" borderId="13" xfId="0" applyFont="1" applyFill="1" applyBorder="1" applyAlignment="1">
      <alignment horizontal="center" vertical="center"/>
    </xf>
    <xf numFmtId="0" fontId="8" fillId="3" borderId="47" xfId="0" applyFont="1" applyFill="1" applyBorder="1" applyAlignment="1">
      <alignment vertical="center" wrapText="1"/>
    </xf>
    <xf numFmtId="0" fontId="8" fillId="3" borderId="48" xfId="0" applyFont="1" applyFill="1" applyBorder="1" applyAlignment="1">
      <alignment vertical="center" wrapText="1"/>
    </xf>
    <xf numFmtId="0" fontId="8" fillId="3" borderId="50" xfId="0" applyFont="1" applyFill="1" applyBorder="1" applyAlignment="1">
      <alignment horizontal="center" vertical="center" wrapText="1"/>
    </xf>
    <xf numFmtId="0" fontId="8" fillId="3" borderId="5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8" fillId="7" borderId="62" xfId="0" applyFont="1" applyFill="1" applyBorder="1" applyAlignment="1">
      <alignment vertical="center" wrapText="1"/>
    </xf>
    <xf numFmtId="0" fontId="8" fillId="7" borderId="63" xfId="0" applyFont="1" applyFill="1" applyBorder="1" applyAlignment="1">
      <alignment vertical="center" wrapText="1"/>
    </xf>
    <xf numFmtId="0" fontId="8" fillId="7" borderId="63" xfId="0" applyFont="1" applyFill="1" applyBorder="1" applyAlignment="1">
      <alignment horizontal="center" vertical="center" wrapText="1"/>
    </xf>
    <xf numFmtId="0" fontId="8" fillId="7" borderId="64" xfId="0" applyFont="1" applyFill="1" applyBorder="1" applyAlignment="1">
      <alignment horizontal="center" vertical="center" wrapText="1"/>
    </xf>
    <xf numFmtId="0" fontId="8" fillId="7" borderId="62" xfId="0" applyFont="1" applyFill="1" applyBorder="1" applyAlignment="1">
      <alignment horizontal="center" vertical="center" wrapText="1"/>
    </xf>
    <xf numFmtId="0" fontId="8" fillId="7" borderId="28" xfId="0" applyFont="1" applyFill="1" applyBorder="1" applyAlignment="1">
      <alignment horizontal="center" vertical="center" wrapText="1"/>
    </xf>
    <xf numFmtId="0" fontId="8" fillId="4" borderId="19" xfId="0" applyFont="1" applyFill="1" applyBorder="1" applyAlignment="1">
      <alignment horizontal="center" vertical="center" wrapText="1"/>
    </xf>
    <xf numFmtId="164" fontId="8" fillId="0" borderId="0" xfId="0" applyNumberFormat="1" applyFont="1" applyAlignment="1">
      <alignment horizontal="center" vertical="center"/>
    </xf>
    <xf numFmtId="164" fontId="8" fillId="0" borderId="15" xfId="0" applyNumberFormat="1" applyFont="1" applyBorder="1" applyAlignment="1">
      <alignment horizontal="center" vertical="center"/>
    </xf>
    <xf numFmtId="164" fontId="13" fillId="0" borderId="15"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69" xfId="0" applyFont="1" applyFill="1" applyBorder="1" applyAlignment="1">
      <alignment horizontal="center" vertical="center"/>
    </xf>
    <xf numFmtId="0" fontId="8" fillId="0" borderId="68" xfId="0" applyFont="1" applyFill="1" applyBorder="1" applyAlignment="1">
      <alignment horizontal="center" vertical="center"/>
    </xf>
    <xf numFmtId="0" fontId="8" fillId="0" borderId="70" xfId="0" applyFont="1" applyFill="1" applyBorder="1" applyAlignment="1">
      <alignment horizontal="center" vertical="center"/>
    </xf>
    <xf numFmtId="0" fontId="15" fillId="9" borderId="71" xfId="0" applyFont="1" applyFill="1" applyBorder="1" applyAlignment="1">
      <alignment horizontal="center" vertical="center" wrapText="1"/>
    </xf>
    <xf numFmtId="0" fontId="15" fillId="0" borderId="71" xfId="0" applyFont="1" applyBorder="1" applyAlignment="1">
      <alignment horizontal="center" vertical="center"/>
    </xf>
    <xf numFmtId="0" fontId="8" fillId="0" borderId="71" xfId="0" applyFont="1" applyFill="1" applyBorder="1" applyAlignment="1">
      <alignment horizontal="center" vertical="center"/>
    </xf>
    <xf numFmtId="0" fontId="8" fillId="0" borderId="71" xfId="0" applyFont="1" applyFill="1" applyBorder="1" applyAlignment="1">
      <alignment horizontal="center" vertical="center" wrapText="1"/>
    </xf>
    <xf numFmtId="0" fontId="8" fillId="4" borderId="71" xfId="0" applyFont="1" applyFill="1" applyBorder="1" applyAlignment="1">
      <alignment horizontal="center" vertical="center" wrapText="1"/>
    </xf>
    <xf numFmtId="164" fontId="8" fillId="0" borderId="71" xfId="0" applyNumberFormat="1" applyFont="1" applyBorder="1" applyAlignment="1">
      <alignment horizontal="center" vertical="center"/>
    </xf>
    <xf numFmtId="0" fontId="15" fillId="9" borderId="71" xfId="0" applyFont="1" applyFill="1" applyBorder="1" applyAlignment="1">
      <alignment horizontal="center" vertical="center"/>
    </xf>
    <xf numFmtId="0" fontId="16" fillId="0" borderId="71" xfId="0" applyFont="1" applyBorder="1" applyAlignment="1">
      <alignment horizontal="center" vertical="center"/>
    </xf>
    <xf numFmtId="164" fontId="8" fillId="0" borderId="71" xfId="0" applyNumberFormat="1" applyFont="1" applyBorder="1" applyAlignment="1">
      <alignment horizontal="center" vertical="center" wrapText="1"/>
    </xf>
    <xf numFmtId="0" fontId="16" fillId="0" borderId="0" xfId="0" applyFont="1" applyAlignment="1">
      <alignment horizontal="center" vertical="center" wrapText="1"/>
    </xf>
    <xf numFmtId="0" fontId="21" fillId="0" borderId="0" xfId="0" applyFont="1" applyAlignment="1">
      <alignment horizontal="center"/>
    </xf>
    <xf numFmtId="0" fontId="12" fillId="0" borderId="0" xfId="0" applyFont="1" applyFill="1"/>
    <xf numFmtId="0" fontId="13" fillId="0" borderId="0" xfId="0" applyFont="1" applyFill="1" applyAlignment="1">
      <alignment vertical="center" wrapText="1"/>
    </xf>
    <xf numFmtId="0" fontId="12" fillId="0" borderId="0" xfId="0" applyFont="1" applyFill="1" applyBorder="1" applyAlignment="1">
      <alignment horizontal="center"/>
    </xf>
    <xf numFmtId="0" fontId="8" fillId="0" borderId="15" xfId="0" applyFont="1" applyBorder="1" applyAlignment="1">
      <alignment horizontal="center" vertical="center" wrapText="1"/>
    </xf>
    <xf numFmtId="0" fontId="13" fillId="0" borderId="15" xfId="0" applyFont="1" applyFill="1" applyBorder="1" applyAlignment="1">
      <alignment vertical="center" wrapText="1"/>
    </xf>
    <xf numFmtId="0" fontId="21" fillId="0" borderId="0" xfId="0" applyFont="1" applyFill="1" applyBorder="1" applyAlignment="1"/>
    <xf numFmtId="0" fontId="8" fillId="0" borderId="10" xfId="0" applyFont="1" applyBorder="1" applyAlignment="1">
      <alignment horizontal="center" vertical="top" wrapText="1"/>
    </xf>
    <xf numFmtId="0" fontId="8" fillId="0" borderId="2" xfId="0" applyFont="1" applyBorder="1" applyAlignment="1">
      <alignment horizontal="center" vertical="top" wrapText="1"/>
    </xf>
    <xf numFmtId="0" fontId="8" fillId="6" borderId="2" xfId="0" applyFont="1" applyFill="1" applyBorder="1" applyAlignment="1">
      <alignment horizontal="center" vertical="top" wrapText="1"/>
    </xf>
    <xf numFmtId="0" fontId="11" fillId="6" borderId="0" xfId="0" applyFont="1" applyFill="1" applyAlignment="1">
      <alignment horizontal="center" vertical="top"/>
    </xf>
    <xf numFmtId="0" fontId="11" fillId="5" borderId="0" xfId="0" applyFont="1" applyFill="1" applyAlignment="1">
      <alignment horizontal="center" vertical="top"/>
    </xf>
    <xf numFmtId="0" fontId="11" fillId="0" borderId="0" xfId="0" applyFont="1" applyAlignment="1">
      <alignment horizontal="center" vertical="top"/>
    </xf>
    <xf numFmtId="0" fontId="11" fillId="5" borderId="0" xfId="0" applyFont="1" applyFill="1" applyAlignment="1">
      <alignment horizontal="center" vertical="center"/>
    </xf>
    <xf numFmtId="20" fontId="8" fillId="0" borderId="0" xfId="0" applyNumberFormat="1" applyFont="1" applyBorder="1" applyAlignment="1">
      <alignment horizontal="center" vertical="center"/>
    </xf>
    <xf numFmtId="0" fontId="8" fillId="0" borderId="17" xfId="0" applyFont="1" applyFill="1" applyBorder="1" applyAlignment="1">
      <alignment horizontal="center" vertical="center" wrapText="1"/>
    </xf>
    <xf numFmtId="0" fontId="8" fillId="0" borderId="68" xfId="0" applyFont="1" applyFill="1" applyBorder="1" applyAlignment="1">
      <alignment vertical="center" wrapText="1"/>
    </xf>
    <xf numFmtId="164" fontId="8" fillId="0" borderId="68" xfId="0" applyNumberFormat="1" applyFont="1" applyFill="1" applyBorder="1" applyAlignment="1">
      <alignment horizontal="center" vertical="center"/>
    </xf>
    <xf numFmtId="0" fontId="8" fillId="0" borderId="19" xfId="0" applyFont="1" applyBorder="1" applyAlignment="1">
      <alignment horizontal="center" vertical="center"/>
    </xf>
    <xf numFmtId="0" fontId="11" fillId="0" borderId="0" xfId="0" applyFont="1" applyBorder="1" applyAlignment="1">
      <alignment horizontal="center" vertical="center" wrapText="1"/>
    </xf>
    <xf numFmtId="0" fontId="10" fillId="0" borderId="0" xfId="0" applyFont="1" applyFill="1" applyBorder="1" applyAlignment="1">
      <alignment vertical="center" wrapText="1"/>
    </xf>
    <xf numFmtId="0" fontId="11" fillId="0" borderId="16" xfId="0" applyFont="1" applyBorder="1" applyAlignment="1">
      <alignment horizontal="center" vertical="center"/>
    </xf>
    <xf numFmtId="0" fontId="11" fillId="0" borderId="65" xfId="0" applyFont="1" applyBorder="1" applyAlignment="1">
      <alignment horizontal="center" vertical="center"/>
    </xf>
    <xf numFmtId="0" fontId="8" fillId="4" borderId="71" xfId="0" applyFont="1" applyFill="1" applyBorder="1" applyAlignment="1">
      <alignment vertical="center"/>
    </xf>
    <xf numFmtId="164" fontId="8" fillId="0" borderId="71" xfId="0" applyNumberFormat="1" applyFont="1" applyFill="1" applyBorder="1" applyAlignment="1">
      <alignment horizontal="center" vertical="center"/>
    </xf>
    <xf numFmtId="164" fontId="8" fillId="0" borderId="71" xfId="0" applyNumberFormat="1" applyFont="1" applyFill="1" applyBorder="1" applyAlignment="1">
      <alignment horizontal="center" vertical="center" wrapText="1"/>
    </xf>
    <xf numFmtId="0" fontId="15" fillId="4" borderId="71" xfId="0" applyFont="1" applyFill="1" applyBorder="1" applyAlignment="1">
      <alignment horizontal="center" vertical="center"/>
    </xf>
    <xf numFmtId="0" fontId="15" fillId="0" borderId="42"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alignment horizontal="center" vertical="center"/>
    </xf>
    <xf numFmtId="164" fontId="15"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1" fontId="8" fillId="0" borderId="71" xfId="0" applyNumberFormat="1" applyFont="1" applyFill="1" applyBorder="1" applyAlignment="1">
      <alignment horizontal="center" vertical="center"/>
    </xf>
    <xf numFmtId="1" fontId="8" fillId="0" borderId="71" xfId="0" quotePrefix="1" applyNumberFormat="1" applyFont="1" applyFill="1" applyBorder="1" applyAlignment="1">
      <alignment horizontal="center" vertical="center"/>
    </xf>
    <xf numFmtId="1" fontId="8" fillId="0" borderId="71" xfId="0" applyNumberFormat="1" applyFont="1" applyFill="1" applyBorder="1" applyAlignment="1">
      <alignment horizontal="center" vertical="center" wrapText="1"/>
    </xf>
    <xf numFmtId="1" fontId="8" fillId="0" borderId="15" xfId="0" applyNumberFormat="1" applyFont="1" applyFill="1" applyBorder="1" applyAlignment="1">
      <alignment horizontal="center" vertical="center" wrapText="1"/>
    </xf>
    <xf numFmtId="1" fontId="8" fillId="0" borderId="17" xfId="0" applyNumberFormat="1" applyFont="1" applyFill="1" applyBorder="1" applyAlignment="1">
      <alignment horizontal="center" vertical="center" wrapText="1"/>
    </xf>
    <xf numFmtId="1" fontId="8" fillId="0" borderId="15" xfId="0" applyNumberFormat="1" applyFont="1" applyBorder="1" applyAlignment="1">
      <alignment horizontal="center" vertical="center"/>
    </xf>
    <xf numFmtId="0" fontId="8" fillId="4" borderId="15" xfId="0" applyFont="1" applyFill="1" applyBorder="1" applyAlignment="1">
      <alignment horizontal="center" vertical="center" wrapText="1"/>
    </xf>
    <xf numFmtId="0" fontId="8" fillId="4" borderId="15"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2" xfId="0" applyFont="1" applyFill="1" applyBorder="1" applyAlignment="1">
      <alignment horizontal="center" vertical="top" wrapText="1"/>
    </xf>
    <xf numFmtId="0" fontId="8" fillId="6" borderId="0" xfId="0" applyFont="1" applyFill="1" applyAlignment="1">
      <alignment horizontal="center" vertical="top" wrapText="1"/>
    </xf>
    <xf numFmtId="0" fontId="11" fillId="6" borderId="0" xfId="0" applyFont="1" applyFill="1" applyAlignment="1">
      <alignment horizontal="center" vertical="top" wrapText="1"/>
    </xf>
    <xf numFmtId="0" fontId="11" fillId="0" borderId="0" xfId="0" applyFont="1" applyFill="1" applyAlignment="1">
      <alignment horizontal="center" vertical="top" wrapText="1"/>
    </xf>
    <xf numFmtId="0" fontId="11" fillId="0" borderId="0" xfId="0" applyFont="1" applyAlignment="1">
      <alignment horizontal="center" vertical="top" wrapText="1"/>
    </xf>
    <xf numFmtId="0" fontId="12" fillId="0" borderId="0" xfId="0" applyFont="1" applyAlignment="1">
      <alignment horizontal="center" vertical="center"/>
    </xf>
    <xf numFmtId="164" fontId="8" fillId="0" borderId="0" xfId="0" applyNumberFormat="1" applyFont="1" applyFill="1" applyAlignment="1">
      <alignment horizontal="center" vertical="center"/>
    </xf>
    <xf numFmtId="1" fontId="8" fillId="0" borderId="0" xfId="0" applyNumberFormat="1" applyFont="1" applyFill="1" applyAlignment="1">
      <alignment horizontal="center" vertical="center"/>
    </xf>
    <xf numFmtId="0" fontId="0" fillId="0" borderId="0" xfId="0" applyFill="1" applyBorder="1"/>
    <xf numFmtId="0" fontId="8" fillId="0" borderId="34" xfId="0" applyFont="1" applyFill="1" applyBorder="1" applyAlignment="1">
      <alignment horizontal="center" vertical="center"/>
    </xf>
    <xf numFmtId="0" fontId="8" fillId="0" borderId="34" xfId="0" applyFont="1" applyFill="1" applyBorder="1" applyAlignment="1">
      <alignment horizontal="center" vertical="center" wrapText="1"/>
    </xf>
    <xf numFmtId="0" fontId="8" fillId="4" borderId="17" xfId="0" applyFont="1" applyFill="1" applyBorder="1" applyAlignment="1">
      <alignment vertical="center" wrapText="1"/>
    </xf>
    <xf numFmtId="0" fontId="8" fillId="4" borderId="19" xfId="0" applyFont="1" applyFill="1" applyBorder="1" applyAlignment="1">
      <alignment vertical="center" wrapText="1"/>
    </xf>
    <xf numFmtId="0" fontId="15" fillId="4" borderId="3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Border="1" applyAlignment="1">
      <alignment horizontal="center" vertical="center" wrapText="1"/>
    </xf>
    <xf numFmtId="0" fontId="0" fillId="0" borderId="15" xfId="0" applyBorder="1"/>
    <xf numFmtId="0" fontId="8" fillId="4" borderId="15"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7" xfId="0" applyFont="1" applyFill="1" applyBorder="1" applyAlignment="1">
      <alignment vertical="center" wrapText="1"/>
    </xf>
    <xf numFmtId="0" fontId="8" fillId="0" borderId="16" xfId="0" applyFont="1" applyFill="1" applyBorder="1" applyAlignment="1">
      <alignment vertical="center" wrapText="1"/>
    </xf>
    <xf numFmtId="2" fontId="8" fillId="0" borderId="15" xfId="0" applyNumberFormat="1"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15" xfId="0" applyFont="1" applyFill="1" applyBorder="1" applyAlignment="1">
      <alignment horizontal="center" vertical="center"/>
    </xf>
    <xf numFmtId="0" fontId="8" fillId="0" borderId="1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19" xfId="0" applyFont="1" applyFill="1" applyBorder="1" applyAlignment="1">
      <alignment vertical="center"/>
    </xf>
    <xf numFmtId="0" fontId="8" fillId="0" borderId="18" xfId="0" applyFont="1" applyFill="1" applyBorder="1" applyAlignment="1">
      <alignment vertical="center"/>
    </xf>
    <xf numFmtId="0" fontId="8" fillId="0" borderId="33" xfId="0" applyFont="1" applyFill="1" applyBorder="1" applyAlignment="1">
      <alignment vertical="center"/>
    </xf>
    <xf numFmtId="0" fontId="8" fillId="0" borderId="16" xfId="0" applyFont="1" applyFill="1" applyBorder="1" applyAlignment="1">
      <alignment horizontal="center" vertical="center"/>
    </xf>
    <xf numFmtId="0" fontId="8" fillId="0" borderId="2" xfId="0" applyFont="1" applyFill="1" applyBorder="1" applyAlignment="1">
      <alignment vertical="center"/>
    </xf>
    <xf numFmtId="0" fontId="15" fillId="11" borderId="75" xfId="0" applyFont="1" applyFill="1" applyBorder="1" applyAlignment="1">
      <alignment horizontal="center" vertical="center" wrapText="1"/>
    </xf>
    <xf numFmtId="0" fontId="15" fillId="0" borderId="75" xfId="0" applyFont="1" applyBorder="1" applyAlignment="1">
      <alignment horizontal="center" vertical="center"/>
    </xf>
    <xf numFmtId="0" fontId="15" fillId="0" borderId="75" xfId="0" applyFont="1" applyBorder="1" applyAlignment="1">
      <alignment horizontal="center" vertical="center" wrapText="1"/>
    </xf>
    <xf numFmtId="164" fontId="15" fillId="0" borderId="75" xfId="0" applyNumberFormat="1" applyFont="1" applyBorder="1" applyAlignment="1">
      <alignment horizontal="center" vertical="center" wrapText="1"/>
    </xf>
    <xf numFmtId="1" fontId="15" fillId="0" borderId="75" xfId="0" applyNumberFormat="1" applyFont="1" applyBorder="1" applyAlignment="1">
      <alignment horizontal="center" vertical="center" wrapText="1"/>
    </xf>
    <xf numFmtId="0" fontId="15" fillId="0" borderId="78" xfId="0" applyFont="1" applyFill="1" applyBorder="1" applyAlignment="1">
      <alignment horizontal="center" vertical="center" wrapText="1"/>
    </xf>
    <xf numFmtId="1" fontId="15" fillId="0" borderId="75" xfId="0" quotePrefix="1" applyNumberFormat="1" applyFont="1" applyBorder="1" applyAlignment="1">
      <alignment horizontal="center" vertical="center" wrapText="1"/>
    </xf>
    <xf numFmtId="0" fontId="8" fillId="4" borderId="18" xfId="0" applyFont="1" applyFill="1" applyBorder="1" applyAlignment="1">
      <alignment vertical="center" wrapText="1"/>
    </xf>
    <xf numFmtId="0" fontId="8" fillId="4" borderId="33" xfId="0" applyFont="1" applyFill="1" applyBorder="1" applyAlignment="1">
      <alignment vertical="center" wrapText="1"/>
    </xf>
    <xf numFmtId="0" fontId="0" fillId="0" borderId="0" xfId="0" applyFill="1"/>
    <xf numFmtId="0" fontId="0" fillId="0" borderId="15" xfId="0" applyFill="1" applyBorder="1"/>
    <xf numFmtId="0" fontId="8" fillId="0" borderId="18"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66" xfId="0" applyFont="1" applyFill="1" applyBorder="1" applyAlignment="1">
      <alignment vertical="center"/>
    </xf>
    <xf numFmtId="0" fontId="8" fillId="12" borderId="0" xfId="0" applyFont="1" applyFill="1" applyAlignment="1">
      <alignment horizontal="center" vertical="center" wrapText="1"/>
    </xf>
    <xf numFmtId="0" fontId="8" fillId="2" borderId="6" xfId="0" applyFont="1" applyFill="1" applyBorder="1" applyAlignment="1">
      <alignment horizontal="center" vertical="center" wrapText="1"/>
    </xf>
    <xf numFmtId="0" fontId="8" fillId="2" borderId="6"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5" xfId="0" applyFont="1" applyFill="1" applyBorder="1" applyAlignment="1">
      <alignment horizontal="center" vertical="center"/>
    </xf>
    <xf numFmtId="0" fontId="8" fillId="2" borderId="13"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46"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13" fillId="5" borderId="0" xfId="0" applyFont="1" applyFill="1" applyBorder="1" applyAlignment="1">
      <alignment horizontal="center" vertical="center"/>
    </xf>
    <xf numFmtId="0" fontId="8" fillId="3" borderId="6"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2" xfId="0" applyFont="1" applyFill="1" applyBorder="1" applyAlignment="1">
      <alignment horizontal="center" vertical="center"/>
    </xf>
    <xf numFmtId="0" fontId="27" fillId="4" borderId="69" xfId="0" applyFont="1" applyFill="1" applyBorder="1" applyAlignment="1">
      <alignment horizontal="center" vertical="center"/>
    </xf>
    <xf numFmtId="0" fontId="27" fillId="4" borderId="68" xfId="0" applyFont="1" applyFill="1" applyBorder="1" applyAlignment="1">
      <alignment horizontal="center" vertical="center"/>
    </xf>
    <xf numFmtId="0" fontId="27" fillId="4" borderId="70" xfId="0" applyFont="1" applyFill="1" applyBorder="1" applyAlignment="1">
      <alignment horizontal="center" vertical="center"/>
    </xf>
    <xf numFmtId="0" fontId="27" fillId="4" borderId="65" xfId="0" applyFont="1" applyFill="1" applyBorder="1" applyAlignment="1">
      <alignment horizontal="center" vertical="center"/>
    </xf>
    <xf numFmtId="0" fontId="27" fillId="4" borderId="66" xfId="0" applyFont="1" applyFill="1" applyBorder="1" applyAlignment="1">
      <alignment horizontal="center" vertical="center"/>
    </xf>
    <xf numFmtId="0" fontId="27" fillId="4" borderId="67"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15"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18" xfId="0" applyFont="1" applyFill="1" applyBorder="1" applyAlignment="1">
      <alignment horizontal="center" vertical="center"/>
    </xf>
    <xf numFmtId="0" fontId="8" fillId="4" borderId="33" xfId="0" applyFont="1" applyFill="1" applyBorder="1" applyAlignment="1">
      <alignment horizontal="center" vertical="center"/>
    </xf>
    <xf numFmtId="0" fontId="8" fillId="4" borderId="4" xfId="0" applyFont="1" applyFill="1" applyBorder="1" applyAlignment="1">
      <alignment horizontal="center" vertical="center" wrapText="1"/>
    </xf>
    <xf numFmtId="0" fontId="8" fillId="4" borderId="4" xfId="0" applyFont="1" applyFill="1" applyBorder="1" applyAlignment="1">
      <alignment horizontal="center" vertical="center"/>
    </xf>
    <xf numFmtId="0" fontId="8" fillId="4" borderId="65" xfId="0" applyFont="1" applyFill="1" applyBorder="1" applyAlignment="1">
      <alignment horizontal="center" vertical="center" wrapText="1"/>
    </xf>
    <xf numFmtId="0" fontId="8" fillId="4" borderId="66" xfId="0" applyFont="1" applyFill="1" applyBorder="1" applyAlignment="1">
      <alignment horizontal="center" vertical="center" wrapText="1"/>
    </xf>
    <xf numFmtId="0" fontId="8" fillId="4" borderId="67"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4" borderId="17"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0" xfId="0" applyFont="1" applyFill="1" applyBorder="1" applyAlignment="1">
      <alignment horizontal="center" vertical="center"/>
    </xf>
    <xf numFmtId="0" fontId="22" fillId="4" borderId="15" xfId="0" applyFont="1" applyFill="1" applyBorder="1" applyAlignment="1">
      <alignment horizontal="center" vertical="center"/>
    </xf>
    <xf numFmtId="0" fontId="8" fillId="9" borderId="37" xfId="0" applyFont="1" applyFill="1" applyBorder="1" applyAlignment="1">
      <alignment horizontal="center" vertical="center" wrapText="1"/>
    </xf>
    <xf numFmtId="0" fontId="20" fillId="9" borderId="38" xfId="0" applyFont="1" applyFill="1" applyBorder="1" applyAlignment="1">
      <alignment horizontal="center" vertical="center" wrapText="1"/>
    </xf>
    <xf numFmtId="0" fontId="20" fillId="9" borderId="39"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8" fillId="3" borderId="54"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8" fillId="6" borderId="3" xfId="0" applyFont="1" applyFill="1" applyBorder="1" applyAlignment="1">
      <alignment horizontal="center" vertical="center"/>
    </xf>
    <xf numFmtId="0" fontId="23" fillId="6" borderId="2" xfId="0" applyFont="1" applyFill="1" applyBorder="1" applyAlignment="1">
      <alignment horizontal="center" vertical="center"/>
    </xf>
    <xf numFmtId="0" fontId="8" fillId="4" borderId="71" xfId="0" applyFont="1" applyFill="1" applyBorder="1" applyAlignment="1">
      <alignment horizontal="center" vertical="center" wrapText="1"/>
    </xf>
    <xf numFmtId="0" fontId="15" fillId="9" borderId="43" xfId="0" applyFont="1" applyFill="1" applyBorder="1" applyAlignment="1">
      <alignment horizontal="center" vertical="center"/>
    </xf>
    <xf numFmtId="0" fontId="15" fillId="9" borderId="41" xfId="0" applyFont="1" applyFill="1" applyBorder="1" applyAlignment="1">
      <alignment horizontal="center" vertical="center"/>
    </xf>
    <xf numFmtId="0" fontId="15" fillId="9" borderId="40" xfId="0" applyFont="1" applyFill="1" applyBorder="1" applyAlignment="1">
      <alignment horizontal="center" vertical="center"/>
    </xf>
    <xf numFmtId="0" fontId="8" fillId="9" borderId="71" xfId="0" applyFont="1" applyFill="1" applyBorder="1" applyAlignment="1">
      <alignment horizontal="center" vertical="center" wrapText="1"/>
    </xf>
    <xf numFmtId="0" fontId="20" fillId="9" borderId="71" xfId="0" applyFont="1" applyFill="1" applyBorder="1" applyAlignment="1">
      <alignment horizontal="center" vertical="center" wrapText="1"/>
    </xf>
    <xf numFmtId="0" fontId="8" fillId="4" borderId="71" xfId="0" applyFont="1" applyFill="1" applyBorder="1" applyAlignment="1">
      <alignment horizontal="center" vertical="center"/>
    </xf>
    <xf numFmtId="0" fontId="8" fillId="6" borderId="0" xfId="0" applyFont="1" applyFill="1" applyAlignment="1">
      <alignment horizontal="center" vertical="center"/>
    </xf>
    <xf numFmtId="0" fontId="24" fillId="5" borderId="0" xfId="0" applyFont="1" applyFill="1" applyAlignment="1">
      <alignment horizontal="center" vertical="center"/>
    </xf>
    <xf numFmtId="0" fontId="8" fillId="4" borderId="19"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65" xfId="0" applyFont="1" applyFill="1" applyBorder="1" applyAlignment="1">
      <alignment horizontal="center" vertical="center"/>
    </xf>
    <xf numFmtId="0" fontId="8" fillId="4" borderId="66" xfId="0" applyFont="1" applyFill="1" applyBorder="1" applyAlignment="1">
      <alignment horizontal="center" vertical="center"/>
    </xf>
    <xf numFmtId="0" fontId="8" fillId="4" borderId="67" xfId="0" applyFont="1" applyFill="1" applyBorder="1" applyAlignment="1">
      <alignment horizontal="center" vertical="center"/>
    </xf>
    <xf numFmtId="0" fontId="8" fillId="0" borderId="65"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9" borderId="79"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21" fillId="9" borderId="79" xfId="0" applyFont="1" applyFill="1" applyBorder="1" applyAlignment="1">
      <alignment horizontal="center" vertical="center" wrapText="1"/>
    </xf>
    <xf numFmtId="0" fontId="21" fillId="9" borderId="2" xfId="0" applyFont="1" applyFill="1" applyBorder="1" applyAlignment="1">
      <alignment horizontal="center" vertical="center" wrapText="1"/>
    </xf>
    <xf numFmtId="0" fontId="8" fillId="7" borderId="20" xfId="0" applyFont="1" applyFill="1" applyBorder="1" applyAlignment="1">
      <alignment horizontal="center" vertical="center" wrapText="1"/>
    </xf>
    <xf numFmtId="0" fontId="8" fillId="7" borderId="25" xfId="0" applyFont="1" applyFill="1" applyBorder="1" applyAlignment="1">
      <alignment horizontal="center" vertical="center" wrapText="1"/>
    </xf>
    <xf numFmtId="0" fontId="8" fillId="8" borderId="20" xfId="0" applyFont="1" applyFill="1" applyBorder="1" applyAlignment="1">
      <alignment horizontal="center" vertical="center" wrapText="1"/>
    </xf>
    <xf numFmtId="0" fontId="8" fillId="8" borderId="20" xfId="0" applyFont="1" applyFill="1" applyBorder="1" applyAlignment="1">
      <alignment horizontal="center" vertical="center"/>
    </xf>
    <xf numFmtId="0" fontId="4" fillId="5" borderId="0" xfId="0" applyFont="1" applyFill="1" applyBorder="1" applyAlignment="1">
      <alignment horizontal="center" vertical="center"/>
    </xf>
    <xf numFmtId="0" fontId="8" fillId="7" borderId="59" xfId="0" applyFont="1" applyFill="1" applyBorder="1" applyAlignment="1">
      <alignment horizontal="center" vertical="center" wrapText="1"/>
    </xf>
    <xf numFmtId="0" fontId="8" fillId="7" borderId="60"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25" xfId="0" applyFont="1" applyFill="1" applyBorder="1" applyAlignment="1">
      <alignment horizontal="center" vertical="center"/>
    </xf>
    <xf numFmtId="0" fontId="8" fillId="7" borderId="26" xfId="0" applyFont="1" applyFill="1" applyBorder="1" applyAlignment="1">
      <alignment horizontal="center" vertical="center"/>
    </xf>
    <xf numFmtId="0" fontId="8" fillId="7" borderId="27" xfId="0" applyFont="1" applyFill="1" applyBorder="1" applyAlignment="1">
      <alignment horizontal="center" vertical="center"/>
    </xf>
    <xf numFmtId="0" fontId="8" fillId="7" borderId="27" xfId="0" applyFont="1" applyFill="1" applyBorder="1" applyAlignment="1">
      <alignment horizontal="center" vertical="center" wrapText="1"/>
    </xf>
    <xf numFmtId="0" fontId="8" fillId="7" borderId="1" xfId="0" applyFont="1" applyFill="1" applyBorder="1" applyAlignment="1">
      <alignment horizontal="center" vertical="center"/>
    </xf>
    <xf numFmtId="0" fontId="8" fillId="7" borderId="0" xfId="0" applyFont="1" applyFill="1" applyBorder="1" applyAlignment="1">
      <alignment horizontal="center" vertical="center"/>
    </xf>
    <xf numFmtId="0" fontId="8" fillId="7" borderId="29" xfId="0" applyFont="1" applyFill="1" applyBorder="1" applyAlignment="1">
      <alignment horizontal="center" vertical="center"/>
    </xf>
    <xf numFmtId="0" fontId="8" fillId="8" borderId="21" xfId="0" applyFont="1" applyFill="1" applyBorder="1" applyAlignment="1">
      <alignment horizontal="center" vertical="center"/>
    </xf>
    <xf numFmtId="0" fontId="8" fillId="8" borderId="22" xfId="0" applyFont="1" applyFill="1" applyBorder="1" applyAlignment="1">
      <alignment horizontal="center" vertical="center"/>
    </xf>
    <xf numFmtId="0" fontId="8" fillId="8" borderId="23" xfId="0" applyFont="1" applyFill="1" applyBorder="1" applyAlignment="1">
      <alignment horizontal="center" vertical="center"/>
    </xf>
    <xf numFmtId="0" fontId="8" fillId="8" borderId="24" xfId="0" applyFont="1" applyFill="1" applyBorder="1" applyAlignment="1">
      <alignment horizontal="center" vertical="center"/>
    </xf>
    <xf numFmtId="0" fontId="8" fillId="8" borderId="21" xfId="0" applyFont="1" applyFill="1" applyBorder="1" applyAlignment="1">
      <alignment horizontal="center" vertical="center" wrapText="1"/>
    </xf>
    <xf numFmtId="0" fontId="8" fillId="8" borderId="22" xfId="0" applyFont="1" applyFill="1" applyBorder="1" applyAlignment="1">
      <alignment horizontal="center" vertical="center" wrapText="1"/>
    </xf>
    <xf numFmtId="0" fontId="8" fillId="8" borderId="58" xfId="0" applyFont="1" applyFill="1" applyBorder="1" applyAlignment="1">
      <alignment horizontal="center" vertical="center" wrapText="1"/>
    </xf>
    <xf numFmtId="0" fontId="8" fillId="8" borderId="24" xfId="0" applyFont="1" applyFill="1" applyBorder="1" applyAlignment="1">
      <alignment horizontal="center" vertical="center" wrapText="1"/>
    </xf>
    <xf numFmtId="0" fontId="15" fillId="9" borderId="34" xfId="0" applyFont="1" applyFill="1" applyBorder="1" applyAlignment="1">
      <alignment horizontal="center" vertical="center"/>
    </xf>
    <xf numFmtId="0" fontId="15" fillId="9" borderId="35" xfId="0" applyFont="1" applyFill="1" applyBorder="1" applyAlignment="1">
      <alignment horizontal="center" vertical="center"/>
    </xf>
    <xf numFmtId="0" fontId="15" fillId="9" borderId="71" xfId="0" applyFont="1" applyFill="1" applyBorder="1" applyAlignment="1">
      <alignment horizontal="center" vertical="center"/>
    </xf>
    <xf numFmtId="0" fontId="15" fillId="0" borderId="71" xfId="0" applyFont="1" applyBorder="1" applyAlignment="1">
      <alignment horizontal="center" vertical="center" wrapText="1"/>
    </xf>
    <xf numFmtId="0" fontId="15" fillId="9" borderId="71" xfId="0" applyFont="1" applyFill="1" applyBorder="1" applyAlignment="1">
      <alignment horizontal="center" vertical="center" wrapText="1"/>
    </xf>
    <xf numFmtId="0" fontId="8" fillId="4" borderId="70" xfId="0" applyFont="1" applyFill="1" applyBorder="1" applyAlignment="1">
      <alignment horizontal="center" vertical="center" wrapText="1"/>
    </xf>
    <xf numFmtId="0" fontId="15" fillId="9" borderId="34" xfId="0" applyFont="1" applyFill="1" applyBorder="1" applyAlignment="1">
      <alignment horizontal="center" vertical="center" wrapText="1"/>
    </xf>
    <xf numFmtId="0" fontId="15" fillId="9" borderId="35" xfId="0" applyFont="1" applyFill="1" applyBorder="1" applyAlignment="1">
      <alignment horizontal="center" vertical="center" wrapText="1"/>
    </xf>
    <xf numFmtId="0" fontId="15" fillId="9" borderId="36"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15" fillId="11" borderId="72" xfId="0" applyFont="1" applyFill="1" applyBorder="1" applyAlignment="1">
      <alignment horizontal="center" vertical="center" wrapText="1"/>
    </xf>
    <xf numFmtId="0" fontId="15" fillId="11" borderId="73" xfId="0" applyFont="1" applyFill="1" applyBorder="1" applyAlignment="1">
      <alignment horizontal="center" vertical="center" wrapText="1"/>
    </xf>
    <xf numFmtId="0" fontId="15" fillId="11" borderId="77" xfId="0" applyFont="1" applyFill="1" applyBorder="1" applyAlignment="1">
      <alignment horizontal="center" vertical="center" wrapText="1"/>
    </xf>
    <xf numFmtId="0" fontId="15" fillId="11" borderId="74" xfId="0" applyFont="1" applyFill="1" applyBorder="1" applyAlignment="1">
      <alignment horizontal="center" vertical="center" wrapText="1"/>
    </xf>
    <xf numFmtId="0" fontId="15" fillId="11" borderId="76" xfId="0" applyFont="1" applyFill="1" applyBorder="1" applyAlignment="1">
      <alignment horizontal="center" vertical="center" wrapText="1"/>
    </xf>
    <xf numFmtId="0" fontId="0" fillId="4" borderId="15" xfId="0" applyFill="1" applyBorder="1" applyAlignment="1">
      <alignment horizontal="center"/>
    </xf>
    <xf numFmtId="0" fontId="3" fillId="4" borderId="17"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6" xfId="0" applyFont="1" applyFill="1" applyBorder="1" applyAlignment="1">
      <alignment horizontal="center" vertical="center"/>
    </xf>
    <xf numFmtId="0" fontId="15" fillId="11" borderId="72" xfId="0" applyFont="1" applyFill="1" applyBorder="1" applyAlignment="1">
      <alignment horizontal="center" vertical="center"/>
    </xf>
    <xf numFmtId="0" fontId="15" fillId="11" borderId="76" xfId="0" applyFont="1" applyFill="1" applyBorder="1" applyAlignment="1">
      <alignment horizontal="center" vertical="center"/>
    </xf>
    <xf numFmtId="0" fontId="15" fillId="11" borderId="73" xfId="0" applyFont="1" applyFill="1" applyBorder="1" applyAlignment="1">
      <alignment horizontal="center" vertical="center"/>
    </xf>
    <xf numFmtId="0" fontId="3" fillId="4" borderId="17"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70" xfId="0" applyFont="1" applyFill="1" applyBorder="1" applyAlignment="1">
      <alignment horizontal="center" vertical="center"/>
    </xf>
    <xf numFmtId="0" fontId="3" fillId="4" borderId="2" xfId="0" applyFont="1" applyFill="1" applyBorder="1" applyAlignment="1">
      <alignment horizontal="center" vertical="center"/>
    </xf>
  </cellXfs>
  <cellStyles count="149">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Normal" xfId="0" builtinId="0"/>
  </cellStyles>
  <dxfs count="0"/>
  <tableStyles count="0" defaultTableStyle="TableStyleMedium9" defaultPivotStyle="PivotStyleMedium7"/>
  <colors>
    <mruColors>
      <color rgb="FFEFB2F0"/>
      <color rgb="FFD6DDE5"/>
      <color rgb="FFFCE4D7"/>
      <color rgb="FFDCCCFC"/>
      <color rgb="FFEEC9F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10.xml.rels><?xml version="1.0" encoding="UTF-8" standalone="yes"?>
<Relationships xmlns="http://schemas.openxmlformats.org/package/2006/relationships"><Relationship Id="rId1" Type="http://schemas.microsoft.com/office/2011/relationships/chartStyle" Target="style10.xml"/><Relationship Id="rId2" Type="http://schemas.microsoft.com/office/2011/relationships/chartColorStyle" Target="colors10.xml"/></Relationships>
</file>

<file path=xl/charts/_rels/chart11.xml.rels><?xml version="1.0" encoding="UTF-8" standalone="yes"?>
<Relationships xmlns="http://schemas.openxmlformats.org/package/2006/relationships"><Relationship Id="rId1" Type="http://schemas.microsoft.com/office/2011/relationships/chartStyle" Target="style11.xml"/><Relationship Id="rId2" Type="http://schemas.microsoft.com/office/2011/relationships/chartColorStyle" Target="colors11.xml"/></Relationships>
</file>

<file path=xl/charts/_rels/chart12.xml.rels><?xml version="1.0" encoding="UTF-8" standalone="yes"?>
<Relationships xmlns="http://schemas.openxmlformats.org/package/2006/relationships"><Relationship Id="rId1" Type="http://schemas.microsoft.com/office/2011/relationships/chartStyle" Target="style12.xml"/><Relationship Id="rId2" Type="http://schemas.microsoft.com/office/2011/relationships/chartColorStyle" Target="colors12.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_rels/chart3.xml.rels><?xml version="1.0" encoding="UTF-8" standalone="yes"?>
<Relationships xmlns="http://schemas.openxmlformats.org/package/2006/relationships"><Relationship Id="rId1" Type="http://schemas.microsoft.com/office/2011/relationships/chartStyle" Target="style3.xml"/><Relationship Id="rId2" Type="http://schemas.microsoft.com/office/2011/relationships/chartColorStyle" Target="colors3.xml"/></Relationships>
</file>

<file path=xl/charts/_rels/chart4.xml.rels><?xml version="1.0" encoding="UTF-8" standalone="yes"?>
<Relationships xmlns="http://schemas.openxmlformats.org/package/2006/relationships"><Relationship Id="rId1" Type="http://schemas.microsoft.com/office/2011/relationships/chartStyle" Target="style4.xml"/><Relationship Id="rId2" Type="http://schemas.microsoft.com/office/2011/relationships/chartColorStyle" Target="colors4.xml"/></Relationships>
</file>

<file path=xl/charts/_rels/chart5.xml.rels><?xml version="1.0" encoding="UTF-8" standalone="yes"?>
<Relationships xmlns="http://schemas.openxmlformats.org/package/2006/relationships"><Relationship Id="rId1" Type="http://schemas.microsoft.com/office/2011/relationships/chartStyle" Target="style5.xml"/><Relationship Id="rId2" Type="http://schemas.microsoft.com/office/2011/relationships/chartColorStyle" Target="colors5.xml"/></Relationships>
</file>

<file path=xl/charts/_rels/chart6.xml.rels><?xml version="1.0" encoding="UTF-8" standalone="yes"?>
<Relationships xmlns="http://schemas.openxmlformats.org/package/2006/relationships"><Relationship Id="rId1" Type="http://schemas.microsoft.com/office/2011/relationships/chartStyle" Target="style6.xml"/><Relationship Id="rId2" Type="http://schemas.microsoft.com/office/2011/relationships/chartColorStyle" Target="colors6.xml"/></Relationships>
</file>

<file path=xl/charts/_rels/chart7.xml.rels><?xml version="1.0" encoding="UTF-8" standalone="yes"?>
<Relationships xmlns="http://schemas.openxmlformats.org/package/2006/relationships"><Relationship Id="rId1" Type="http://schemas.microsoft.com/office/2011/relationships/chartStyle" Target="style7.xml"/><Relationship Id="rId2" Type="http://schemas.microsoft.com/office/2011/relationships/chartColorStyle" Target="colors7.xml"/></Relationships>
</file>

<file path=xl/charts/_rels/chart8.xml.rels><?xml version="1.0" encoding="UTF-8" standalone="yes"?>
<Relationships xmlns="http://schemas.openxmlformats.org/package/2006/relationships"><Relationship Id="rId1" Type="http://schemas.microsoft.com/office/2011/relationships/chartStyle" Target="style8.xml"/><Relationship Id="rId2" Type="http://schemas.microsoft.com/office/2011/relationships/chartColorStyle" Target="colors8.xml"/></Relationships>
</file>

<file path=xl/charts/_rels/chart9.xml.rels><?xml version="1.0" encoding="UTF-8" standalone="yes"?>
<Relationships xmlns="http://schemas.openxmlformats.org/package/2006/relationships"><Relationship Id="rId1" Type="http://schemas.microsoft.com/office/2011/relationships/chartStyle" Target="style9.xml"/><Relationship Id="rId2" Type="http://schemas.microsoft.com/office/2011/relationships/chartColorStyle" Target="colors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r>
              <a:rPr lang="es-ES_tradnl">
                <a:latin typeface="Century Gothic" charset="0"/>
                <a:ea typeface="Century Gothic" charset="0"/>
                <a:cs typeface="Century Gothic" charset="0"/>
              </a:rPr>
              <a:t>Modos de Nombrar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endParaRPr lang="es-ES_tradnl"/>
        </a:p>
      </c:txPr>
    </c:title>
    <c:autoTitleDeleted val="0"/>
    <c:plotArea>
      <c:layout/>
      <c:barChart>
        <c:barDir val="col"/>
        <c:grouping val="percentStacked"/>
        <c:varyColors val="0"/>
        <c:ser>
          <c:idx val="0"/>
          <c:order val="0"/>
          <c:tx>
            <c:strRef>
              <c:f>'Bagshawe - Tablas'!$C$56</c:f>
              <c:strCache>
                <c:ptCount val="1"/>
                <c:pt idx="0">
                  <c:v>ESPECIE</c:v>
                </c:pt>
              </c:strCache>
            </c:strRef>
          </c:tx>
          <c:spPr>
            <a:solidFill>
              <a:schemeClr val="accent1"/>
            </a:solidFill>
            <a:ln>
              <a:noFill/>
            </a:ln>
            <a:effectLst/>
          </c:spPr>
          <c:invertIfNegative val="0"/>
          <c:cat>
            <c:strRef>
              <c:f>'Bagshawe - Tablas'!$B$57:$B$63</c:f>
              <c:strCache>
                <c:ptCount val="7"/>
                <c:pt idx="0">
                  <c:v>PINGÜINOS</c:v>
                </c:pt>
                <c:pt idx="1">
                  <c:v>PINNIPEDOS</c:v>
                </c:pt>
                <c:pt idx="2">
                  <c:v>CETACEOS</c:v>
                </c:pt>
                <c:pt idx="3">
                  <c:v>AVES - OTRAS</c:v>
                </c:pt>
                <c:pt idx="4">
                  <c:v>PECES</c:v>
                </c:pt>
                <c:pt idx="5">
                  <c:v>PERROS</c:v>
                </c:pt>
                <c:pt idx="6">
                  <c:v>OTROS</c:v>
                </c:pt>
              </c:strCache>
            </c:strRef>
          </c:cat>
          <c:val>
            <c:numRef>
              <c:f>'Bagshawe - Tablas'!$C$57:$C$63</c:f>
              <c:numCache>
                <c:formatCode>General</c:formatCode>
                <c:ptCount val="7"/>
                <c:pt idx="0">
                  <c:v>101.0</c:v>
                </c:pt>
                <c:pt idx="1">
                  <c:v>86.0</c:v>
                </c:pt>
                <c:pt idx="2">
                  <c:v>84.0</c:v>
                </c:pt>
                <c:pt idx="3">
                  <c:v>118.0</c:v>
                </c:pt>
                <c:pt idx="4">
                  <c:v>2.0</c:v>
                </c:pt>
                <c:pt idx="5">
                  <c:v>19.0</c:v>
                </c:pt>
                <c:pt idx="6">
                  <c:v>15.0</c:v>
                </c:pt>
              </c:numCache>
            </c:numRef>
          </c:val>
        </c:ser>
        <c:ser>
          <c:idx val="1"/>
          <c:order val="1"/>
          <c:tx>
            <c:strRef>
              <c:f>'Bagshawe - Tablas'!$D$56</c:f>
              <c:strCache>
                <c:ptCount val="1"/>
                <c:pt idx="0">
                  <c:v>NOMBRE </c:v>
                </c:pt>
              </c:strCache>
            </c:strRef>
          </c:tx>
          <c:spPr>
            <a:solidFill>
              <a:schemeClr val="accent2"/>
            </a:solidFill>
            <a:ln>
              <a:noFill/>
            </a:ln>
            <a:effectLst/>
          </c:spPr>
          <c:invertIfNegative val="0"/>
          <c:cat>
            <c:strRef>
              <c:f>'Bagshawe - Tablas'!$B$57:$B$63</c:f>
              <c:strCache>
                <c:ptCount val="7"/>
                <c:pt idx="0">
                  <c:v>PINGÜINOS</c:v>
                </c:pt>
                <c:pt idx="1">
                  <c:v>PINNIPEDOS</c:v>
                </c:pt>
                <c:pt idx="2">
                  <c:v>CETACEOS</c:v>
                </c:pt>
                <c:pt idx="3">
                  <c:v>AVES - OTRAS</c:v>
                </c:pt>
                <c:pt idx="4">
                  <c:v>PECES</c:v>
                </c:pt>
                <c:pt idx="5">
                  <c:v>PERROS</c:v>
                </c:pt>
                <c:pt idx="6">
                  <c:v>OTROS</c:v>
                </c:pt>
              </c:strCache>
            </c:strRef>
          </c:cat>
          <c:val>
            <c:numRef>
              <c:f>'Bagshawe - Tablas'!$D$57:$D$63</c:f>
              <c:numCache>
                <c:formatCode>General</c:formatCode>
                <c:ptCount val="7"/>
                <c:pt idx="0">
                  <c:v>9.0</c:v>
                </c:pt>
                <c:pt idx="1">
                  <c:v>0.0</c:v>
                </c:pt>
                <c:pt idx="2">
                  <c:v>0.0</c:v>
                </c:pt>
                <c:pt idx="3">
                  <c:v>1.0</c:v>
                </c:pt>
                <c:pt idx="4">
                  <c:v>0.0</c:v>
                </c:pt>
                <c:pt idx="5">
                  <c:v>7.0</c:v>
                </c:pt>
                <c:pt idx="6">
                  <c:v>0.0</c:v>
                </c:pt>
              </c:numCache>
            </c:numRef>
          </c:val>
        </c:ser>
        <c:ser>
          <c:idx val="2"/>
          <c:order val="2"/>
          <c:tx>
            <c:strRef>
              <c:f>'Bagshawe - Tablas'!$E$56</c:f>
              <c:strCache>
                <c:ptCount val="1"/>
                <c:pt idx="0">
                  <c:v>OTRO</c:v>
                </c:pt>
              </c:strCache>
            </c:strRef>
          </c:tx>
          <c:spPr>
            <a:solidFill>
              <a:schemeClr val="accent3"/>
            </a:solidFill>
            <a:ln>
              <a:noFill/>
            </a:ln>
            <a:effectLst/>
          </c:spPr>
          <c:invertIfNegative val="0"/>
          <c:cat>
            <c:strRef>
              <c:f>'Bagshawe - Tablas'!$B$57:$B$63</c:f>
              <c:strCache>
                <c:ptCount val="7"/>
                <c:pt idx="0">
                  <c:v>PINGÜINOS</c:v>
                </c:pt>
                <c:pt idx="1">
                  <c:v>PINNIPEDOS</c:v>
                </c:pt>
                <c:pt idx="2">
                  <c:v>CETACEOS</c:v>
                </c:pt>
                <c:pt idx="3">
                  <c:v>AVES - OTRAS</c:v>
                </c:pt>
                <c:pt idx="4">
                  <c:v>PECES</c:v>
                </c:pt>
                <c:pt idx="5">
                  <c:v>PERROS</c:v>
                </c:pt>
                <c:pt idx="6">
                  <c:v>OTROS</c:v>
                </c:pt>
              </c:strCache>
            </c:strRef>
          </c:cat>
          <c:val>
            <c:numRef>
              <c:f>'Bagshawe - Tablas'!$E$57:$E$63</c:f>
              <c:numCache>
                <c:formatCode>General</c:formatCode>
                <c:ptCount val="7"/>
                <c:pt idx="0">
                  <c:v>13.0</c:v>
                </c:pt>
                <c:pt idx="1">
                  <c:v>9.0</c:v>
                </c:pt>
                <c:pt idx="2">
                  <c:v>7.0</c:v>
                </c:pt>
                <c:pt idx="3">
                  <c:v>6.0</c:v>
                </c:pt>
                <c:pt idx="4">
                  <c:v>0.0</c:v>
                </c:pt>
                <c:pt idx="5">
                  <c:v>1.0</c:v>
                </c:pt>
                <c:pt idx="6">
                  <c:v>0.0</c:v>
                </c:pt>
              </c:numCache>
            </c:numRef>
          </c:val>
        </c:ser>
        <c:dLbls>
          <c:showLegendKey val="0"/>
          <c:showVal val="0"/>
          <c:showCatName val="0"/>
          <c:showSerName val="0"/>
          <c:showPercent val="0"/>
          <c:showBubbleSize val="0"/>
        </c:dLbls>
        <c:gapWidth val="150"/>
        <c:overlap val="100"/>
        <c:axId val="-481370368"/>
        <c:axId val="-436670208"/>
      </c:barChart>
      <c:catAx>
        <c:axId val="-481370368"/>
        <c:scaling>
          <c:orientation val="minMax"/>
        </c:scaling>
        <c:delete val="0"/>
        <c:axPos val="t"/>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es-ES_tradnl"/>
          </a:p>
        </c:txPr>
        <c:crossAx val="-436670208"/>
        <c:crosses val="autoZero"/>
        <c:auto val="1"/>
        <c:lblAlgn val="ctr"/>
        <c:lblOffset val="100"/>
        <c:noMultiLvlLbl val="0"/>
      </c:catAx>
      <c:valAx>
        <c:axId val="-436670208"/>
        <c:scaling>
          <c:orientation val="maxMin"/>
          <c:max val="1.0"/>
          <c:min val="0.0"/>
        </c:scaling>
        <c:delete val="1"/>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crossAx val="-481370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es-ES_trad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_tradn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DOMESTICACI</a:t>
            </a:r>
            <a:r>
              <a:rPr lang="es-ES"/>
              <a:t>ÓN</a:t>
            </a:r>
            <a:endParaRPr lang="es-ES_trad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_tradnl"/>
        </a:p>
      </c:txPr>
    </c:title>
    <c:autoTitleDeleted val="0"/>
    <c:plotArea>
      <c:layout/>
      <c:barChart>
        <c:barDir val="col"/>
        <c:grouping val="stacked"/>
        <c:varyColors val="0"/>
        <c:ser>
          <c:idx val="0"/>
          <c:order val="0"/>
          <c:tx>
            <c:strRef>
              <c:f>'Bagshawe - Tablas'!$U$33</c:f>
              <c:strCache>
                <c:ptCount val="1"/>
                <c:pt idx="0">
                  <c:v>Atar/Limitar</c:v>
                </c:pt>
              </c:strCache>
            </c:strRef>
          </c:tx>
          <c:spPr>
            <a:solidFill>
              <a:schemeClr val="accent1"/>
            </a:solidFill>
            <a:ln>
              <a:noFill/>
            </a:ln>
            <a:effectLst/>
          </c:spPr>
          <c:invertIfNegative val="0"/>
          <c:cat>
            <c:strRef>
              <c:f>'Bagshawe - Tablas'!$B$34:$B$40</c:f>
              <c:strCache>
                <c:ptCount val="7"/>
                <c:pt idx="0">
                  <c:v>PINGÜINOS</c:v>
                </c:pt>
                <c:pt idx="1">
                  <c:v>PINNÍPEDOS</c:v>
                </c:pt>
                <c:pt idx="2">
                  <c:v>CETÁCEOS</c:v>
                </c:pt>
                <c:pt idx="3">
                  <c:v>AVES - OTRAS</c:v>
                </c:pt>
                <c:pt idx="4">
                  <c:v>PECES</c:v>
                </c:pt>
                <c:pt idx="5">
                  <c:v>PERROS</c:v>
                </c:pt>
                <c:pt idx="6">
                  <c:v>OTROS</c:v>
                </c:pt>
              </c:strCache>
            </c:strRef>
          </c:cat>
          <c:val>
            <c:numRef>
              <c:f>'Bagshawe - Tablas'!$U$34:$U$40</c:f>
              <c:numCache>
                <c:formatCode>General</c:formatCode>
                <c:ptCount val="7"/>
                <c:pt idx="0">
                  <c:v>1.0</c:v>
                </c:pt>
                <c:pt idx="1">
                  <c:v>1.0</c:v>
                </c:pt>
                <c:pt idx="2">
                  <c:v>0.0</c:v>
                </c:pt>
                <c:pt idx="3">
                  <c:v>0.0</c:v>
                </c:pt>
                <c:pt idx="4">
                  <c:v>0.0</c:v>
                </c:pt>
                <c:pt idx="5">
                  <c:v>6.0</c:v>
                </c:pt>
                <c:pt idx="6">
                  <c:v>0.0</c:v>
                </c:pt>
              </c:numCache>
            </c:numRef>
          </c:val>
        </c:ser>
        <c:ser>
          <c:idx val="1"/>
          <c:order val="1"/>
          <c:tx>
            <c:strRef>
              <c:f>'Bagshawe - Tablas'!$V$33</c:f>
              <c:strCache>
                <c:ptCount val="1"/>
                <c:pt idx="0">
                  <c:v>Alimentar</c:v>
                </c:pt>
              </c:strCache>
            </c:strRef>
          </c:tx>
          <c:spPr>
            <a:solidFill>
              <a:schemeClr val="accent2"/>
            </a:solidFill>
            <a:ln>
              <a:noFill/>
            </a:ln>
            <a:effectLst/>
          </c:spPr>
          <c:invertIfNegative val="0"/>
          <c:cat>
            <c:strRef>
              <c:f>'Bagshawe - Tablas'!$B$34:$B$40</c:f>
              <c:strCache>
                <c:ptCount val="7"/>
                <c:pt idx="0">
                  <c:v>PINGÜINOS</c:v>
                </c:pt>
                <c:pt idx="1">
                  <c:v>PINNÍPEDOS</c:v>
                </c:pt>
                <c:pt idx="2">
                  <c:v>CETÁCEOS</c:v>
                </c:pt>
                <c:pt idx="3">
                  <c:v>AVES - OTRAS</c:v>
                </c:pt>
                <c:pt idx="4">
                  <c:v>PECES</c:v>
                </c:pt>
                <c:pt idx="5">
                  <c:v>PERROS</c:v>
                </c:pt>
                <c:pt idx="6">
                  <c:v>OTROS</c:v>
                </c:pt>
              </c:strCache>
            </c:strRef>
          </c:cat>
          <c:val>
            <c:numRef>
              <c:f>'Bagshawe - Tablas'!$V$34:$V$40</c:f>
              <c:numCache>
                <c:formatCode>General</c:formatCode>
                <c:ptCount val="7"/>
                <c:pt idx="0">
                  <c:v>0.0</c:v>
                </c:pt>
                <c:pt idx="1">
                  <c:v>0.0</c:v>
                </c:pt>
                <c:pt idx="2">
                  <c:v>0.0</c:v>
                </c:pt>
                <c:pt idx="3">
                  <c:v>1.0</c:v>
                </c:pt>
                <c:pt idx="4">
                  <c:v>0.0</c:v>
                </c:pt>
                <c:pt idx="5">
                  <c:v>8.0</c:v>
                </c:pt>
                <c:pt idx="6">
                  <c:v>0.0</c:v>
                </c:pt>
              </c:numCache>
            </c:numRef>
          </c:val>
        </c:ser>
        <c:ser>
          <c:idx val="2"/>
          <c:order val="2"/>
          <c:tx>
            <c:strRef>
              <c:f>'Bagshawe - Tablas'!$W$33</c:f>
              <c:strCache>
                <c:ptCount val="1"/>
                <c:pt idx="0">
                  <c:v>Acondicionar</c:v>
                </c:pt>
              </c:strCache>
            </c:strRef>
          </c:tx>
          <c:spPr>
            <a:solidFill>
              <a:schemeClr val="accent3"/>
            </a:solidFill>
            <a:ln>
              <a:noFill/>
            </a:ln>
            <a:effectLst/>
          </c:spPr>
          <c:invertIfNegative val="0"/>
          <c:cat>
            <c:strRef>
              <c:f>'Bagshawe - Tablas'!$B$34:$B$40</c:f>
              <c:strCache>
                <c:ptCount val="7"/>
                <c:pt idx="0">
                  <c:v>PINGÜINOS</c:v>
                </c:pt>
                <c:pt idx="1">
                  <c:v>PINNÍPEDOS</c:v>
                </c:pt>
                <c:pt idx="2">
                  <c:v>CETÁCEOS</c:v>
                </c:pt>
                <c:pt idx="3">
                  <c:v>AVES - OTRAS</c:v>
                </c:pt>
                <c:pt idx="4">
                  <c:v>PECES</c:v>
                </c:pt>
                <c:pt idx="5">
                  <c:v>PERROS</c:v>
                </c:pt>
                <c:pt idx="6">
                  <c:v>OTROS</c:v>
                </c:pt>
              </c:strCache>
            </c:strRef>
          </c:cat>
          <c:val>
            <c:numRef>
              <c:f>'Bagshawe - Tablas'!$W$34:$W$40</c:f>
              <c:numCache>
                <c:formatCode>General</c:formatCode>
                <c:ptCount val="7"/>
                <c:pt idx="0">
                  <c:v>0.0</c:v>
                </c:pt>
                <c:pt idx="1">
                  <c:v>0.0</c:v>
                </c:pt>
                <c:pt idx="2">
                  <c:v>0.0</c:v>
                </c:pt>
                <c:pt idx="3">
                  <c:v>1.0</c:v>
                </c:pt>
                <c:pt idx="4">
                  <c:v>0.0</c:v>
                </c:pt>
                <c:pt idx="5">
                  <c:v>2.0</c:v>
                </c:pt>
                <c:pt idx="6">
                  <c:v>0.0</c:v>
                </c:pt>
              </c:numCache>
            </c:numRef>
          </c:val>
        </c:ser>
        <c:dLbls>
          <c:showLegendKey val="0"/>
          <c:showVal val="0"/>
          <c:showCatName val="0"/>
          <c:showSerName val="0"/>
          <c:showPercent val="0"/>
          <c:showBubbleSize val="0"/>
        </c:dLbls>
        <c:gapWidth val="150"/>
        <c:overlap val="100"/>
        <c:axId val="-560405328"/>
        <c:axId val="-442241488"/>
      </c:barChart>
      <c:catAx>
        <c:axId val="-560405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_tradnl"/>
          </a:p>
        </c:txPr>
        <c:crossAx val="-442241488"/>
        <c:crosses val="autoZero"/>
        <c:auto val="1"/>
        <c:lblAlgn val="ctr"/>
        <c:lblOffset val="100"/>
        <c:noMultiLvlLbl val="0"/>
      </c:catAx>
      <c:valAx>
        <c:axId val="-442241488"/>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crossAx val="-560405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_trad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_tradn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cap="all" spc="0" baseline="0">
                <a:gradFill>
                  <a:gsLst>
                    <a:gs pos="0">
                      <a:schemeClr val="dk1">
                        <a:lumMod val="50000"/>
                        <a:lumOff val="50000"/>
                      </a:schemeClr>
                    </a:gs>
                    <a:gs pos="100000">
                      <a:schemeClr val="dk1">
                        <a:lumMod val="85000"/>
                        <a:lumOff val="15000"/>
                      </a:schemeClr>
                    </a:gs>
                  </a:gsLst>
                  <a:lin ang="5400000" scaled="0"/>
                </a:gradFill>
                <a:latin typeface="Century Gothic" charset="0"/>
                <a:ea typeface="Century Gothic" charset="0"/>
                <a:cs typeface="Century Gothic" charset="0"/>
              </a:defRPr>
            </a:pPr>
            <a:r>
              <a:rPr lang="es-ES_tradnl" sz="1200"/>
              <a:t>charcot</a:t>
            </a:r>
          </a:p>
        </c:rich>
      </c:tx>
      <c:layout>
        <c:manualLayout>
          <c:xMode val="edge"/>
          <c:yMode val="edge"/>
          <c:x val="0.761583333333333"/>
          <c:y val="0.0462962962962963"/>
        </c:manualLayout>
      </c:layout>
      <c:overlay val="0"/>
      <c:spPr>
        <a:noFill/>
        <a:ln>
          <a:noFill/>
        </a:ln>
        <a:effectLst/>
      </c:spPr>
      <c:txPr>
        <a:bodyPr rot="0" spcFirstLastPara="1" vertOverflow="ellipsis" vert="horz" wrap="square" anchor="ctr" anchorCtr="1"/>
        <a:lstStyle/>
        <a:p>
          <a:pPr>
            <a:defRPr sz="1200" b="0" i="0" u="none" strike="noStrike" kern="1200" cap="all" spc="0" baseline="0">
              <a:gradFill>
                <a:gsLst>
                  <a:gs pos="0">
                    <a:schemeClr val="dk1">
                      <a:lumMod val="50000"/>
                      <a:lumOff val="50000"/>
                    </a:schemeClr>
                  </a:gs>
                  <a:gs pos="100000">
                    <a:schemeClr val="dk1">
                      <a:lumMod val="85000"/>
                      <a:lumOff val="15000"/>
                    </a:schemeClr>
                  </a:gs>
                </a:gsLst>
                <a:lin ang="5400000" scaled="0"/>
              </a:gradFill>
              <a:latin typeface="Century Gothic" charset="0"/>
              <a:ea typeface="Century Gothic" charset="0"/>
              <a:cs typeface="Century Gothic" charset="0"/>
            </a:defRPr>
          </a:pPr>
          <a:endParaRPr lang="es-ES_tradnl"/>
        </a:p>
      </c:txPr>
    </c:title>
    <c:autoTitleDeleted val="0"/>
    <c:plotArea>
      <c:layout/>
      <c:lineChart>
        <c:grouping val="standard"/>
        <c:varyColors val="0"/>
        <c:ser>
          <c:idx val="0"/>
          <c:order val="0"/>
          <c:tx>
            <c:strRef>
              <c:f>'Charcot - Tablas'!$C$103</c:f>
              <c:strCache>
                <c:ptCount val="1"/>
                <c:pt idx="0">
                  <c:v>Observar </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1"/>
                    </a:solidFill>
                    <a:latin typeface="Century Gothic" charset="0"/>
                    <a:ea typeface="Century Gothic" charset="0"/>
                    <a:cs typeface="Century Gothic" charset="0"/>
                  </a:defRPr>
                </a:pPr>
                <a:endParaRPr lang="es-ES_trad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'Charcot - Tablas'!$B$104:$B$108</c:f>
              <c:strCache>
                <c:ptCount val="5"/>
                <c:pt idx="0">
                  <c:v>T1</c:v>
                </c:pt>
                <c:pt idx="1">
                  <c:v>T2</c:v>
                </c:pt>
                <c:pt idx="2">
                  <c:v>T3</c:v>
                </c:pt>
                <c:pt idx="3">
                  <c:v>T4</c:v>
                </c:pt>
                <c:pt idx="4">
                  <c:v>T5</c:v>
                </c:pt>
              </c:strCache>
            </c:strRef>
          </c:cat>
          <c:val>
            <c:numRef>
              <c:f>'Charcot - Tablas'!$C$104:$C$108</c:f>
              <c:numCache>
                <c:formatCode>General</c:formatCode>
                <c:ptCount val="5"/>
                <c:pt idx="0">
                  <c:v>0.0</c:v>
                </c:pt>
                <c:pt idx="1">
                  <c:v>0.0</c:v>
                </c:pt>
                <c:pt idx="2" formatCode="0.0">
                  <c:v>16.5</c:v>
                </c:pt>
                <c:pt idx="3" formatCode="0.0">
                  <c:v>15.0</c:v>
                </c:pt>
                <c:pt idx="4" formatCode="0.0">
                  <c:v>15.0</c:v>
                </c:pt>
              </c:numCache>
            </c:numRef>
          </c:val>
          <c:smooth val="0"/>
        </c:ser>
        <c:ser>
          <c:idx val="1"/>
          <c:order val="1"/>
          <c:tx>
            <c:strRef>
              <c:f>'Charcot - Tablas'!$D$103</c:f>
              <c:strCache>
                <c:ptCount val="1"/>
                <c:pt idx="0">
                  <c:v>Describir </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2"/>
                    </a:solidFill>
                    <a:latin typeface="Century Gothic" charset="0"/>
                    <a:ea typeface="Century Gothic" charset="0"/>
                    <a:cs typeface="Century Gothic" charset="0"/>
                  </a:defRPr>
                </a:pPr>
                <a:endParaRPr lang="es-ES_trad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'Charcot - Tablas'!$B$104:$B$108</c:f>
              <c:strCache>
                <c:ptCount val="5"/>
                <c:pt idx="0">
                  <c:v>T1</c:v>
                </c:pt>
                <c:pt idx="1">
                  <c:v>T2</c:v>
                </c:pt>
                <c:pt idx="2">
                  <c:v>T3</c:v>
                </c:pt>
                <c:pt idx="3">
                  <c:v>T4</c:v>
                </c:pt>
                <c:pt idx="4">
                  <c:v>T5</c:v>
                </c:pt>
              </c:strCache>
            </c:strRef>
          </c:cat>
          <c:val>
            <c:numRef>
              <c:f>'Charcot - Tablas'!$D$104:$D$108</c:f>
              <c:numCache>
                <c:formatCode>General</c:formatCode>
                <c:ptCount val="5"/>
                <c:pt idx="0">
                  <c:v>0.0</c:v>
                </c:pt>
                <c:pt idx="1">
                  <c:v>0.0</c:v>
                </c:pt>
                <c:pt idx="2" formatCode="0.0">
                  <c:v>24.1</c:v>
                </c:pt>
                <c:pt idx="3" formatCode="0.0">
                  <c:v>26.5</c:v>
                </c:pt>
                <c:pt idx="4" formatCode="0.0">
                  <c:v>20.6</c:v>
                </c:pt>
              </c:numCache>
            </c:numRef>
          </c:val>
          <c:smooth val="0"/>
        </c:ser>
        <c:ser>
          <c:idx val="2"/>
          <c:order val="2"/>
          <c:tx>
            <c:strRef>
              <c:f>'Charcot - Tablas'!$E$103</c:f>
              <c:strCache>
                <c:ptCount val="1"/>
                <c:pt idx="0">
                  <c:v>Reflexionar</c:v>
                </c:pt>
              </c:strCache>
            </c:strRef>
          </c:tx>
          <c:spPr>
            <a:ln w="19050" cap="rnd" cmpd="sng" algn="ctr">
              <a:solidFill>
                <a:schemeClr val="accent3">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3"/>
                    </a:solidFill>
                    <a:latin typeface="Century Gothic" charset="0"/>
                    <a:ea typeface="Century Gothic" charset="0"/>
                    <a:cs typeface="Century Gothic" charset="0"/>
                  </a:defRPr>
                </a:pPr>
                <a:endParaRPr lang="es-ES_trad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'Charcot - Tablas'!$B$104:$B$108</c:f>
              <c:strCache>
                <c:ptCount val="5"/>
                <c:pt idx="0">
                  <c:v>T1</c:v>
                </c:pt>
                <c:pt idx="1">
                  <c:v>T2</c:v>
                </c:pt>
                <c:pt idx="2">
                  <c:v>T3</c:v>
                </c:pt>
                <c:pt idx="3">
                  <c:v>T4</c:v>
                </c:pt>
                <c:pt idx="4">
                  <c:v>T5</c:v>
                </c:pt>
              </c:strCache>
            </c:strRef>
          </c:cat>
          <c:val>
            <c:numRef>
              <c:f>'Charcot - Tablas'!$E$104:$E$108</c:f>
              <c:numCache>
                <c:formatCode>General</c:formatCode>
                <c:ptCount val="5"/>
                <c:pt idx="0">
                  <c:v>0.0</c:v>
                </c:pt>
                <c:pt idx="1">
                  <c:v>0.0</c:v>
                </c:pt>
                <c:pt idx="2" formatCode="0.0">
                  <c:v>6.8</c:v>
                </c:pt>
                <c:pt idx="3" formatCode="0.0">
                  <c:v>5.9</c:v>
                </c:pt>
                <c:pt idx="4" formatCode="0.0">
                  <c:v>3.7</c:v>
                </c:pt>
              </c:numCache>
            </c:numRef>
          </c:val>
          <c:smooth val="0"/>
        </c:ser>
        <c:ser>
          <c:idx val="3"/>
          <c:order val="3"/>
          <c:tx>
            <c:strRef>
              <c:f>'Charcot - Tablas'!$F$103</c:f>
              <c:strCache>
                <c:ptCount val="1"/>
                <c:pt idx="0">
                  <c:v>Comparar </c:v>
                </c:pt>
              </c:strCache>
            </c:strRef>
          </c:tx>
          <c:spPr>
            <a:ln w="19050" cap="rnd" cmpd="sng" algn="ctr">
              <a:solidFill>
                <a:schemeClr val="accent4">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4"/>
                    </a:solidFill>
                    <a:latin typeface="Century Gothic" charset="0"/>
                    <a:ea typeface="Century Gothic" charset="0"/>
                    <a:cs typeface="Century Gothic" charset="0"/>
                  </a:defRPr>
                </a:pPr>
                <a:endParaRPr lang="es-ES_trad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'Charcot - Tablas'!$B$104:$B$108</c:f>
              <c:strCache>
                <c:ptCount val="5"/>
                <c:pt idx="0">
                  <c:v>T1</c:v>
                </c:pt>
                <c:pt idx="1">
                  <c:v>T2</c:v>
                </c:pt>
                <c:pt idx="2">
                  <c:v>T3</c:v>
                </c:pt>
                <c:pt idx="3">
                  <c:v>T4</c:v>
                </c:pt>
                <c:pt idx="4">
                  <c:v>T5</c:v>
                </c:pt>
              </c:strCache>
            </c:strRef>
          </c:cat>
          <c:val>
            <c:numRef>
              <c:f>'Charcot - Tablas'!$F$104:$F$108</c:f>
              <c:numCache>
                <c:formatCode>General</c:formatCode>
                <c:ptCount val="5"/>
                <c:pt idx="0">
                  <c:v>0.0</c:v>
                </c:pt>
                <c:pt idx="1">
                  <c:v>0.0</c:v>
                </c:pt>
                <c:pt idx="2" formatCode="0.0">
                  <c:v>4.6</c:v>
                </c:pt>
                <c:pt idx="3" formatCode="0.0">
                  <c:v>7.1</c:v>
                </c:pt>
                <c:pt idx="4" formatCode="0.0">
                  <c:v>2.8</c:v>
                </c:pt>
              </c:numCache>
            </c:numRef>
          </c:val>
          <c:smooth val="0"/>
        </c:ser>
        <c:ser>
          <c:idx val="4"/>
          <c:order val="4"/>
          <c:tx>
            <c:strRef>
              <c:f>'Charcot - Tablas'!$G$103</c:f>
              <c:strCache>
                <c:ptCount val="1"/>
                <c:pt idx="0">
                  <c:v>Nombrar</c:v>
                </c:pt>
              </c:strCache>
            </c:strRef>
          </c:tx>
          <c:spPr>
            <a:ln w="19050" cap="rnd" cmpd="sng" algn="ctr">
              <a:solidFill>
                <a:schemeClr val="accent5">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5"/>
                    </a:solidFill>
                    <a:latin typeface="Century Gothic" charset="0"/>
                    <a:ea typeface="Century Gothic" charset="0"/>
                    <a:cs typeface="Century Gothic" charset="0"/>
                  </a:defRPr>
                </a:pPr>
                <a:endParaRPr lang="es-ES_trad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'Charcot - Tablas'!$B$104:$B$108</c:f>
              <c:strCache>
                <c:ptCount val="5"/>
                <c:pt idx="0">
                  <c:v>T1</c:v>
                </c:pt>
                <c:pt idx="1">
                  <c:v>T2</c:v>
                </c:pt>
                <c:pt idx="2">
                  <c:v>T3</c:v>
                </c:pt>
                <c:pt idx="3">
                  <c:v>T4</c:v>
                </c:pt>
                <c:pt idx="4">
                  <c:v>T5</c:v>
                </c:pt>
              </c:strCache>
            </c:strRef>
          </c:cat>
          <c:val>
            <c:numRef>
              <c:f>'Charcot - Tablas'!$G$104:$G$108</c:f>
              <c:numCache>
                <c:formatCode>General</c:formatCode>
                <c:ptCount val="5"/>
                <c:pt idx="0">
                  <c:v>0.0</c:v>
                </c:pt>
                <c:pt idx="1">
                  <c:v>0.0</c:v>
                </c:pt>
                <c:pt idx="2" formatCode="0.0">
                  <c:v>21.1</c:v>
                </c:pt>
                <c:pt idx="3" formatCode="0.0">
                  <c:v>25.9</c:v>
                </c:pt>
                <c:pt idx="4" formatCode="0.0">
                  <c:v>31.8</c:v>
                </c:pt>
              </c:numCache>
            </c:numRef>
          </c:val>
          <c:smooth val="0"/>
        </c:ser>
        <c:ser>
          <c:idx val="5"/>
          <c:order val="5"/>
          <c:tx>
            <c:strRef>
              <c:f>'Charcot - Tablas'!$H$103</c:f>
              <c:strCache>
                <c:ptCount val="1"/>
                <c:pt idx="0">
                  <c:v>Acercar</c:v>
                </c:pt>
              </c:strCache>
            </c:strRef>
          </c:tx>
          <c:spPr>
            <a:ln w="19050" cap="rnd" cmpd="sng" algn="ctr">
              <a:solidFill>
                <a:schemeClr val="accent6">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6"/>
                    </a:solidFill>
                    <a:latin typeface="Century Gothic" charset="0"/>
                    <a:ea typeface="Century Gothic" charset="0"/>
                    <a:cs typeface="Century Gothic" charset="0"/>
                  </a:defRPr>
                </a:pPr>
                <a:endParaRPr lang="es-ES_trad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'Charcot - Tablas'!$B$104:$B$108</c:f>
              <c:strCache>
                <c:ptCount val="5"/>
                <c:pt idx="0">
                  <c:v>T1</c:v>
                </c:pt>
                <c:pt idx="1">
                  <c:v>T2</c:v>
                </c:pt>
                <c:pt idx="2">
                  <c:v>T3</c:v>
                </c:pt>
                <c:pt idx="3">
                  <c:v>T4</c:v>
                </c:pt>
                <c:pt idx="4">
                  <c:v>T5</c:v>
                </c:pt>
              </c:strCache>
            </c:strRef>
          </c:cat>
          <c:val>
            <c:numRef>
              <c:f>'Charcot - Tablas'!$H$104:$H$108</c:f>
              <c:numCache>
                <c:formatCode>General</c:formatCode>
                <c:ptCount val="5"/>
                <c:pt idx="0">
                  <c:v>0.0</c:v>
                </c:pt>
                <c:pt idx="1">
                  <c:v>0.0</c:v>
                </c:pt>
                <c:pt idx="2" formatCode="0.0">
                  <c:v>1.7</c:v>
                </c:pt>
                <c:pt idx="3" formatCode="0.0">
                  <c:v>2.9</c:v>
                </c:pt>
                <c:pt idx="4" formatCode="0.0">
                  <c:v>0.9</c:v>
                </c:pt>
              </c:numCache>
            </c:numRef>
          </c:val>
          <c:smooth val="0"/>
        </c:ser>
        <c:ser>
          <c:idx val="6"/>
          <c:order val="6"/>
          <c:tx>
            <c:strRef>
              <c:f>'Charcot - Tablas'!$I$103</c:f>
              <c:strCache>
                <c:ptCount val="1"/>
                <c:pt idx="0">
                  <c:v>Intervenir </c:v>
                </c:pt>
              </c:strCache>
            </c:strRef>
          </c:tx>
          <c:spPr>
            <a:ln w="19050" cap="rnd" cmpd="sng" algn="ctr">
              <a:solidFill>
                <a:schemeClr val="accent1">
                  <a:lumMod val="60000"/>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1">
                        <a:lumMod val="60000"/>
                      </a:schemeClr>
                    </a:solidFill>
                    <a:latin typeface="Century Gothic" charset="0"/>
                    <a:ea typeface="Century Gothic" charset="0"/>
                    <a:cs typeface="Century Gothic" charset="0"/>
                  </a:defRPr>
                </a:pPr>
                <a:endParaRPr lang="es-ES_trad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'Charcot - Tablas'!$B$104:$B$108</c:f>
              <c:strCache>
                <c:ptCount val="5"/>
                <c:pt idx="0">
                  <c:v>T1</c:v>
                </c:pt>
                <c:pt idx="1">
                  <c:v>T2</c:v>
                </c:pt>
                <c:pt idx="2">
                  <c:v>T3</c:v>
                </c:pt>
                <c:pt idx="3">
                  <c:v>T4</c:v>
                </c:pt>
                <c:pt idx="4">
                  <c:v>T5</c:v>
                </c:pt>
              </c:strCache>
            </c:strRef>
          </c:cat>
          <c:val>
            <c:numRef>
              <c:f>'Charcot - Tablas'!$I$104:$I$108</c:f>
              <c:numCache>
                <c:formatCode>General</c:formatCode>
                <c:ptCount val="5"/>
                <c:pt idx="0">
                  <c:v>0.0</c:v>
                </c:pt>
                <c:pt idx="1">
                  <c:v>0.0</c:v>
                </c:pt>
                <c:pt idx="2" formatCode="0.0">
                  <c:v>0.0</c:v>
                </c:pt>
                <c:pt idx="3" formatCode="0.0">
                  <c:v>1.2</c:v>
                </c:pt>
                <c:pt idx="4" formatCode="0.0">
                  <c:v>0.9</c:v>
                </c:pt>
              </c:numCache>
            </c:numRef>
          </c:val>
          <c:smooth val="0"/>
        </c:ser>
        <c:ser>
          <c:idx val="7"/>
          <c:order val="7"/>
          <c:tx>
            <c:strRef>
              <c:f>'Charcot - Tablas'!$J$103</c:f>
              <c:strCache>
                <c:ptCount val="1"/>
                <c:pt idx="0">
                  <c:v>Atacar</c:v>
                </c:pt>
              </c:strCache>
            </c:strRef>
          </c:tx>
          <c:spPr>
            <a:ln w="19050" cap="rnd" cmpd="sng" algn="ctr">
              <a:solidFill>
                <a:schemeClr val="accent2">
                  <a:lumMod val="60000"/>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2">
                        <a:lumMod val="60000"/>
                      </a:schemeClr>
                    </a:solidFill>
                    <a:latin typeface="Century Gothic" charset="0"/>
                    <a:ea typeface="Century Gothic" charset="0"/>
                    <a:cs typeface="Century Gothic" charset="0"/>
                  </a:defRPr>
                </a:pPr>
                <a:endParaRPr lang="es-ES_trad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'Charcot - Tablas'!$B$104:$B$108</c:f>
              <c:strCache>
                <c:ptCount val="5"/>
                <c:pt idx="0">
                  <c:v>T1</c:v>
                </c:pt>
                <c:pt idx="1">
                  <c:v>T2</c:v>
                </c:pt>
                <c:pt idx="2">
                  <c:v>T3</c:v>
                </c:pt>
                <c:pt idx="3">
                  <c:v>T4</c:v>
                </c:pt>
                <c:pt idx="4">
                  <c:v>T5</c:v>
                </c:pt>
              </c:strCache>
            </c:strRef>
          </c:cat>
          <c:val>
            <c:numRef>
              <c:f>'Charcot - Tablas'!$J$104:$J$108</c:f>
              <c:numCache>
                <c:formatCode>General</c:formatCode>
                <c:ptCount val="5"/>
                <c:pt idx="0">
                  <c:v>0.0</c:v>
                </c:pt>
                <c:pt idx="1">
                  <c:v>0.0</c:v>
                </c:pt>
                <c:pt idx="2" formatCode="0.0">
                  <c:v>4.2</c:v>
                </c:pt>
                <c:pt idx="3" formatCode="0.0">
                  <c:v>2.1</c:v>
                </c:pt>
                <c:pt idx="4" formatCode="0.0">
                  <c:v>4.7</c:v>
                </c:pt>
              </c:numCache>
            </c:numRef>
          </c:val>
          <c:smooth val="0"/>
        </c:ser>
        <c:ser>
          <c:idx val="8"/>
          <c:order val="8"/>
          <c:tx>
            <c:strRef>
              <c:f>'Charcot - Tablas'!$K$103</c:f>
              <c:strCache>
                <c:ptCount val="1"/>
                <c:pt idx="0">
                  <c:v>Cazar </c:v>
                </c:pt>
              </c:strCache>
            </c:strRef>
          </c:tx>
          <c:spPr>
            <a:ln w="19050" cap="rnd" cmpd="sng" algn="ctr">
              <a:solidFill>
                <a:schemeClr val="accent3">
                  <a:lumMod val="60000"/>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3">
                        <a:lumMod val="60000"/>
                      </a:schemeClr>
                    </a:solidFill>
                    <a:latin typeface="Century Gothic" charset="0"/>
                    <a:ea typeface="Century Gothic" charset="0"/>
                    <a:cs typeface="Century Gothic" charset="0"/>
                  </a:defRPr>
                </a:pPr>
                <a:endParaRPr lang="es-ES_trad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'Charcot - Tablas'!$B$104:$B$108</c:f>
              <c:strCache>
                <c:ptCount val="5"/>
                <c:pt idx="0">
                  <c:v>T1</c:v>
                </c:pt>
                <c:pt idx="1">
                  <c:v>T2</c:v>
                </c:pt>
                <c:pt idx="2">
                  <c:v>T3</c:v>
                </c:pt>
                <c:pt idx="3">
                  <c:v>T4</c:v>
                </c:pt>
                <c:pt idx="4">
                  <c:v>T5</c:v>
                </c:pt>
              </c:strCache>
            </c:strRef>
          </c:cat>
          <c:val>
            <c:numRef>
              <c:f>'Charcot - Tablas'!$K$104:$K$108</c:f>
              <c:numCache>
                <c:formatCode>General</c:formatCode>
                <c:ptCount val="5"/>
                <c:pt idx="0">
                  <c:v>0.0</c:v>
                </c:pt>
                <c:pt idx="1">
                  <c:v>0.0</c:v>
                </c:pt>
                <c:pt idx="2" formatCode="0.0">
                  <c:v>10.1</c:v>
                </c:pt>
                <c:pt idx="3" formatCode="0.0">
                  <c:v>4.4</c:v>
                </c:pt>
                <c:pt idx="4" formatCode="0.0">
                  <c:v>9.3</c:v>
                </c:pt>
              </c:numCache>
            </c:numRef>
          </c:val>
          <c:smooth val="0"/>
        </c:ser>
        <c:ser>
          <c:idx val="9"/>
          <c:order val="9"/>
          <c:tx>
            <c:strRef>
              <c:f>'Charcot - Tablas'!$L$103</c:f>
              <c:strCache>
                <c:ptCount val="1"/>
                <c:pt idx="0">
                  <c:v>Procesar </c:v>
                </c:pt>
              </c:strCache>
            </c:strRef>
          </c:tx>
          <c:spPr>
            <a:ln w="19050" cap="rnd" cmpd="sng" algn="ctr">
              <a:solidFill>
                <a:schemeClr val="accent4">
                  <a:lumMod val="60000"/>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4">
                        <a:lumMod val="60000"/>
                      </a:schemeClr>
                    </a:solidFill>
                    <a:latin typeface="Century Gothic" charset="0"/>
                    <a:ea typeface="Century Gothic" charset="0"/>
                    <a:cs typeface="Century Gothic" charset="0"/>
                  </a:defRPr>
                </a:pPr>
                <a:endParaRPr lang="es-ES_trad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'Charcot - Tablas'!$B$104:$B$108</c:f>
              <c:strCache>
                <c:ptCount val="5"/>
                <c:pt idx="0">
                  <c:v>T1</c:v>
                </c:pt>
                <c:pt idx="1">
                  <c:v>T2</c:v>
                </c:pt>
                <c:pt idx="2">
                  <c:v>T3</c:v>
                </c:pt>
                <c:pt idx="3">
                  <c:v>T4</c:v>
                </c:pt>
                <c:pt idx="4">
                  <c:v>T5</c:v>
                </c:pt>
              </c:strCache>
            </c:strRef>
          </c:cat>
          <c:val>
            <c:numRef>
              <c:f>'Charcot - Tablas'!$L$104:$L$108</c:f>
              <c:numCache>
                <c:formatCode>General</c:formatCode>
                <c:ptCount val="5"/>
                <c:pt idx="0">
                  <c:v>0.0</c:v>
                </c:pt>
                <c:pt idx="1">
                  <c:v>0.0</c:v>
                </c:pt>
                <c:pt idx="2" formatCode="0.0">
                  <c:v>10.5</c:v>
                </c:pt>
                <c:pt idx="3" formatCode="0.0">
                  <c:v>7.6</c:v>
                </c:pt>
                <c:pt idx="4" formatCode="0.0">
                  <c:v>10.3</c:v>
                </c:pt>
              </c:numCache>
            </c:numRef>
          </c:val>
          <c:smooth val="0"/>
        </c:ser>
        <c:ser>
          <c:idx val="10"/>
          <c:order val="10"/>
          <c:tx>
            <c:strRef>
              <c:f>'Charcot - Tablas'!$M$103</c:f>
              <c:strCache>
                <c:ptCount val="1"/>
                <c:pt idx="0">
                  <c:v>Domesticar </c:v>
                </c:pt>
              </c:strCache>
            </c:strRef>
          </c:tx>
          <c:spPr>
            <a:ln w="19050" cap="rnd" cmpd="sng" algn="ctr">
              <a:solidFill>
                <a:schemeClr val="accent5">
                  <a:lumMod val="60000"/>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5">
                        <a:lumMod val="60000"/>
                      </a:schemeClr>
                    </a:solidFill>
                    <a:latin typeface="Century Gothic" charset="0"/>
                    <a:ea typeface="Century Gothic" charset="0"/>
                    <a:cs typeface="Century Gothic" charset="0"/>
                  </a:defRPr>
                </a:pPr>
                <a:endParaRPr lang="es-ES_trad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'Charcot - Tablas'!$B$104:$B$108</c:f>
              <c:strCache>
                <c:ptCount val="5"/>
                <c:pt idx="0">
                  <c:v>T1</c:v>
                </c:pt>
                <c:pt idx="1">
                  <c:v>T2</c:v>
                </c:pt>
                <c:pt idx="2">
                  <c:v>T3</c:v>
                </c:pt>
                <c:pt idx="3">
                  <c:v>T4</c:v>
                </c:pt>
                <c:pt idx="4">
                  <c:v>T5</c:v>
                </c:pt>
              </c:strCache>
            </c:strRef>
          </c:cat>
          <c:val>
            <c:numRef>
              <c:f>'Charcot - Tablas'!$M$104:$M$108</c:f>
              <c:numCache>
                <c:formatCode>General</c:formatCode>
                <c:ptCount val="5"/>
                <c:pt idx="0">
                  <c:v>0.0</c:v>
                </c:pt>
                <c:pt idx="1">
                  <c:v>0.0</c:v>
                </c:pt>
                <c:pt idx="2" formatCode="0.0">
                  <c:v>0.4</c:v>
                </c:pt>
                <c:pt idx="3" formatCode="0.0">
                  <c:v>1.5</c:v>
                </c:pt>
                <c:pt idx="4" formatCode="0.0">
                  <c:v>0.0</c:v>
                </c:pt>
              </c:numCache>
            </c:numRef>
          </c:val>
          <c:smooth val="0"/>
        </c:ser>
        <c:dLbls>
          <c:dLblPos val="ctr"/>
          <c:showLegendKey val="0"/>
          <c:showVal val="1"/>
          <c:showCatName val="0"/>
          <c:showSerName val="0"/>
          <c:showPercent val="0"/>
          <c:showBubbleSize val="0"/>
        </c:dLbls>
        <c:marker val="1"/>
        <c:smooth val="0"/>
        <c:axId val="-439814208"/>
        <c:axId val="-442311216"/>
      </c:lineChart>
      <c:catAx>
        <c:axId val="-439814208"/>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Century Gothic" charset="0"/>
                <a:ea typeface="Century Gothic" charset="0"/>
                <a:cs typeface="Century Gothic" charset="0"/>
              </a:defRPr>
            </a:pPr>
            <a:endParaRPr lang="es-ES_tradnl"/>
          </a:p>
        </c:txPr>
        <c:crossAx val="-442311216"/>
        <c:crosses val="autoZero"/>
        <c:auto val="1"/>
        <c:lblAlgn val="ctr"/>
        <c:lblOffset val="100"/>
        <c:noMultiLvlLbl val="0"/>
      </c:catAx>
      <c:valAx>
        <c:axId val="-442311216"/>
        <c:scaling>
          <c:orientation val="minMax"/>
        </c:scaling>
        <c:delete val="1"/>
        <c:axPos val="l"/>
        <c:majorGridlines>
          <c:spPr>
            <a:ln>
              <a:solidFill>
                <a:schemeClr val="dk1">
                  <a:lumMod val="15000"/>
                  <a:lumOff val="85000"/>
                </a:schemeClr>
              </a:solidFill>
            </a:ln>
            <a:effectLst/>
          </c:spPr>
        </c:majorGridlines>
        <c:numFmt formatCode="General" sourceLinked="1"/>
        <c:majorTickMark val="none"/>
        <c:minorTickMark val="none"/>
        <c:tickLblPos val="nextTo"/>
        <c:crossAx val="-4398142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Century Gothic" charset="0"/>
              <a:ea typeface="Century Gothic" charset="0"/>
              <a:cs typeface="Century Gothic" charset="0"/>
            </a:defRPr>
          </a:pPr>
          <a:endParaRPr lang="es-ES_tradnl"/>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latin typeface="Century Gothic" charset="0"/>
          <a:ea typeface="Century Gothic" charset="0"/>
          <a:cs typeface="Century Gothic" charset="0"/>
        </a:defRPr>
      </a:pPr>
      <a:endParaRPr lang="es-ES_tradn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cap="all" spc="0" baseline="0">
                <a:gradFill>
                  <a:gsLst>
                    <a:gs pos="0">
                      <a:schemeClr val="dk1">
                        <a:lumMod val="50000"/>
                        <a:lumOff val="50000"/>
                      </a:schemeClr>
                    </a:gs>
                    <a:gs pos="100000">
                      <a:schemeClr val="dk1">
                        <a:lumMod val="85000"/>
                        <a:lumOff val="15000"/>
                      </a:schemeClr>
                    </a:gs>
                  </a:gsLst>
                  <a:lin ang="5400000" scaled="0"/>
                </a:gradFill>
                <a:latin typeface="Century Gothic" charset="0"/>
                <a:ea typeface="Century Gothic" charset="0"/>
                <a:cs typeface="Century Gothic" charset="0"/>
              </a:defRPr>
            </a:pPr>
            <a:r>
              <a:rPr lang="es-ES_tradnl" sz="1200"/>
              <a:t>Charcot</a:t>
            </a:r>
          </a:p>
        </c:rich>
      </c:tx>
      <c:layout>
        <c:manualLayout>
          <c:xMode val="edge"/>
          <c:yMode val="edge"/>
          <c:x val="0.772694444444444"/>
          <c:y val="0.0740740740740741"/>
        </c:manualLayout>
      </c:layout>
      <c:overlay val="0"/>
      <c:spPr>
        <a:noFill/>
        <a:ln>
          <a:noFill/>
        </a:ln>
        <a:effectLst/>
      </c:spPr>
      <c:txPr>
        <a:bodyPr rot="0" spcFirstLastPara="1" vertOverflow="ellipsis" vert="horz" wrap="square" anchor="ctr" anchorCtr="1"/>
        <a:lstStyle/>
        <a:p>
          <a:pPr>
            <a:defRPr sz="1200" b="0" i="0" u="none" strike="noStrike" kern="1200" cap="all" spc="0" baseline="0">
              <a:gradFill>
                <a:gsLst>
                  <a:gs pos="0">
                    <a:schemeClr val="dk1">
                      <a:lumMod val="50000"/>
                      <a:lumOff val="50000"/>
                    </a:schemeClr>
                  </a:gs>
                  <a:gs pos="100000">
                    <a:schemeClr val="dk1">
                      <a:lumMod val="85000"/>
                      <a:lumOff val="15000"/>
                    </a:schemeClr>
                  </a:gs>
                </a:gsLst>
                <a:lin ang="5400000" scaled="0"/>
              </a:gradFill>
              <a:latin typeface="Century Gothic" charset="0"/>
              <a:ea typeface="Century Gothic" charset="0"/>
              <a:cs typeface="Century Gothic" charset="0"/>
            </a:defRPr>
          </a:pPr>
          <a:endParaRPr lang="es-ES_tradnl"/>
        </a:p>
      </c:txPr>
    </c:title>
    <c:autoTitleDeleted val="0"/>
    <c:plotArea>
      <c:layout/>
      <c:lineChart>
        <c:grouping val="standard"/>
        <c:varyColors val="0"/>
        <c:ser>
          <c:idx val="0"/>
          <c:order val="0"/>
          <c:tx>
            <c:strRef>
              <c:f>'Charcot - Tablas'!$J$68</c:f>
              <c:strCache>
                <c:ptCount val="1"/>
                <c:pt idx="0">
                  <c:v>PINGÜINOS</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1"/>
                    </a:solidFill>
                    <a:latin typeface="Century Gothic" charset="0"/>
                    <a:ea typeface="Century Gothic" charset="0"/>
                    <a:cs typeface="Century Gothic" charset="0"/>
                  </a:defRPr>
                </a:pPr>
                <a:endParaRPr lang="es-ES_trad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'Charcot - Tablas'!$K$67:$P$67</c:f>
              <c:strCache>
                <c:ptCount val="6"/>
                <c:pt idx="0">
                  <c:v>TOTAL</c:v>
                </c:pt>
                <c:pt idx="1">
                  <c:v>T1</c:v>
                </c:pt>
                <c:pt idx="2">
                  <c:v>T2</c:v>
                </c:pt>
                <c:pt idx="3">
                  <c:v>T3</c:v>
                </c:pt>
                <c:pt idx="4">
                  <c:v>T4</c:v>
                </c:pt>
                <c:pt idx="5">
                  <c:v>T5</c:v>
                </c:pt>
              </c:strCache>
            </c:strRef>
          </c:cat>
          <c:val>
            <c:numRef>
              <c:f>'Charcot - Tablas'!$K$68:$P$68</c:f>
              <c:numCache>
                <c:formatCode>General</c:formatCode>
                <c:ptCount val="6"/>
                <c:pt idx="0">
                  <c:v>35.0</c:v>
                </c:pt>
                <c:pt idx="1">
                  <c:v>0.0</c:v>
                </c:pt>
                <c:pt idx="2">
                  <c:v>0.0</c:v>
                </c:pt>
                <c:pt idx="3" formatCode="0.0">
                  <c:v>34.3</c:v>
                </c:pt>
                <c:pt idx="4" formatCode="0.0">
                  <c:v>51.4</c:v>
                </c:pt>
                <c:pt idx="5" formatCode="0.0">
                  <c:v>14.3</c:v>
                </c:pt>
              </c:numCache>
            </c:numRef>
          </c:val>
          <c:smooth val="0"/>
        </c:ser>
        <c:ser>
          <c:idx val="1"/>
          <c:order val="1"/>
          <c:tx>
            <c:strRef>
              <c:f>'Charcot - Tablas'!$J$69</c:f>
              <c:strCache>
                <c:ptCount val="1"/>
                <c:pt idx="0">
                  <c:v>PINNIPEDOS</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2"/>
                    </a:solidFill>
                    <a:latin typeface="Century Gothic" charset="0"/>
                    <a:ea typeface="Century Gothic" charset="0"/>
                    <a:cs typeface="Century Gothic" charset="0"/>
                  </a:defRPr>
                </a:pPr>
                <a:endParaRPr lang="es-ES_trad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'Charcot - Tablas'!$K$67:$P$67</c:f>
              <c:strCache>
                <c:ptCount val="6"/>
                <c:pt idx="0">
                  <c:v>TOTAL</c:v>
                </c:pt>
                <c:pt idx="1">
                  <c:v>T1</c:v>
                </c:pt>
                <c:pt idx="2">
                  <c:v>T2</c:v>
                </c:pt>
                <c:pt idx="3">
                  <c:v>T3</c:v>
                </c:pt>
                <c:pt idx="4">
                  <c:v>T4</c:v>
                </c:pt>
                <c:pt idx="5">
                  <c:v>T5</c:v>
                </c:pt>
              </c:strCache>
            </c:strRef>
          </c:cat>
          <c:val>
            <c:numRef>
              <c:f>'Charcot - Tablas'!$K$69:$P$69</c:f>
              <c:numCache>
                <c:formatCode>General</c:formatCode>
                <c:ptCount val="6"/>
                <c:pt idx="0">
                  <c:v>59.0</c:v>
                </c:pt>
                <c:pt idx="1">
                  <c:v>0.0</c:v>
                </c:pt>
                <c:pt idx="2">
                  <c:v>0.0</c:v>
                </c:pt>
                <c:pt idx="3" formatCode="0.0">
                  <c:v>22.0</c:v>
                </c:pt>
                <c:pt idx="4" formatCode="0.0">
                  <c:v>72.9</c:v>
                </c:pt>
                <c:pt idx="5" formatCode="0.0">
                  <c:v>5.1</c:v>
                </c:pt>
              </c:numCache>
            </c:numRef>
          </c:val>
          <c:smooth val="0"/>
        </c:ser>
        <c:ser>
          <c:idx val="2"/>
          <c:order val="2"/>
          <c:tx>
            <c:strRef>
              <c:f>'Charcot - Tablas'!$J$70</c:f>
              <c:strCache>
                <c:ptCount val="1"/>
                <c:pt idx="0">
                  <c:v>CETACEOS</c:v>
                </c:pt>
              </c:strCache>
            </c:strRef>
          </c:tx>
          <c:spPr>
            <a:ln w="19050" cap="rnd" cmpd="sng" algn="ctr">
              <a:solidFill>
                <a:schemeClr val="accent3">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3"/>
                    </a:solidFill>
                    <a:latin typeface="Century Gothic" charset="0"/>
                    <a:ea typeface="Century Gothic" charset="0"/>
                    <a:cs typeface="Century Gothic" charset="0"/>
                  </a:defRPr>
                </a:pPr>
                <a:endParaRPr lang="es-ES_trad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'Charcot - Tablas'!$K$67:$P$67</c:f>
              <c:strCache>
                <c:ptCount val="6"/>
                <c:pt idx="0">
                  <c:v>TOTAL</c:v>
                </c:pt>
                <c:pt idx="1">
                  <c:v>T1</c:v>
                </c:pt>
                <c:pt idx="2">
                  <c:v>T2</c:v>
                </c:pt>
                <c:pt idx="3">
                  <c:v>T3</c:v>
                </c:pt>
                <c:pt idx="4">
                  <c:v>T4</c:v>
                </c:pt>
                <c:pt idx="5">
                  <c:v>T5</c:v>
                </c:pt>
              </c:strCache>
            </c:strRef>
          </c:cat>
          <c:val>
            <c:numRef>
              <c:f>'Charcot - Tablas'!$K$70:$P$70</c:f>
              <c:numCache>
                <c:formatCode>General</c:formatCode>
                <c:ptCount val="6"/>
                <c:pt idx="0">
                  <c:v>42.0</c:v>
                </c:pt>
                <c:pt idx="1">
                  <c:v>0.0</c:v>
                </c:pt>
                <c:pt idx="2">
                  <c:v>0.0</c:v>
                </c:pt>
                <c:pt idx="3" formatCode="0.0">
                  <c:v>54.8</c:v>
                </c:pt>
                <c:pt idx="4" formatCode="0.0">
                  <c:v>4.8</c:v>
                </c:pt>
                <c:pt idx="5" formatCode="0.0">
                  <c:v>40.5</c:v>
                </c:pt>
              </c:numCache>
            </c:numRef>
          </c:val>
          <c:smooth val="0"/>
        </c:ser>
        <c:ser>
          <c:idx val="3"/>
          <c:order val="3"/>
          <c:tx>
            <c:strRef>
              <c:f>'Charcot - Tablas'!$J$71</c:f>
              <c:strCache>
                <c:ptCount val="1"/>
                <c:pt idx="0">
                  <c:v>AVES - OTRAS</c:v>
                </c:pt>
              </c:strCache>
            </c:strRef>
          </c:tx>
          <c:spPr>
            <a:ln w="19050" cap="rnd" cmpd="sng" algn="ctr">
              <a:solidFill>
                <a:schemeClr val="accent4">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4"/>
                    </a:solidFill>
                    <a:latin typeface="Century Gothic" charset="0"/>
                    <a:ea typeface="Century Gothic" charset="0"/>
                    <a:cs typeface="Century Gothic" charset="0"/>
                  </a:defRPr>
                </a:pPr>
                <a:endParaRPr lang="es-ES_trad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'Charcot - Tablas'!$K$67:$P$67</c:f>
              <c:strCache>
                <c:ptCount val="6"/>
                <c:pt idx="0">
                  <c:v>TOTAL</c:v>
                </c:pt>
                <c:pt idx="1">
                  <c:v>T1</c:v>
                </c:pt>
                <c:pt idx="2">
                  <c:v>T2</c:v>
                </c:pt>
                <c:pt idx="3">
                  <c:v>T3</c:v>
                </c:pt>
                <c:pt idx="4">
                  <c:v>T4</c:v>
                </c:pt>
                <c:pt idx="5">
                  <c:v>T5</c:v>
                </c:pt>
              </c:strCache>
            </c:strRef>
          </c:cat>
          <c:val>
            <c:numRef>
              <c:f>'Charcot - Tablas'!$K$71:$P$71</c:f>
              <c:numCache>
                <c:formatCode>General</c:formatCode>
                <c:ptCount val="6"/>
                <c:pt idx="0">
                  <c:v>42.0</c:v>
                </c:pt>
                <c:pt idx="1">
                  <c:v>0.0</c:v>
                </c:pt>
                <c:pt idx="2">
                  <c:v>0.0</c:v>
                </c:pt>
                <c:pt idx="3" formatCode="0.0">
                  <c:v>35.7</c:v>
                </c:pt>
                <c:pt idx="4" formatCode="0.0">
                  <c:v>50.0</c:v>
                </c:pt>
                <c:pt idx="5" formatCode="0.0">
                  <c:v>14.3</c:v>
                </c:pt>
              </c:numCache>
            </c:numRef>
          </c:val>
          <c:smooth val="0"/>
        </c:ser>
        <c:ser>
          <c:idx val="4"/>
          <c:order val="4"/>
          <c:tx>
            <c:strRef>
              <c:f>'Charcot - Tablas'!$J$72</c:f>
              <c:strCache>
                <c:ptCount val="1"/>
                <c:pt idx="0">
                  <c:v>PECES</c:v>
                </c:pt>
              </c:strCache>
            </c:strRef>
          </c:tx>
          <c:spPr>
            <a:ln w="19050" cap="rnd" cmpd="sng" algn="ctr">
              <a:solidFill>
                <a:schemeClr val="accent5">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5"/>
                    </a:solidFill>
                    <a:latin typeface="Century Gothic" charset="0"/>
                    <a:ea typeface="Century Gothic" charset="0"/>
                    <a:cs typeface="Century Gothic" charset="0"/>
                  </a:defRPr>
                </a:pPr>
                <a:endParaRPr lang="es-ES_trad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'Charcot - Tablas'!$K$67:$P$67</c:f>
              <c:strCache>
                <c:ptCount val="6"/>
                <c:pt idx="0">
                  <c:v>TOTAL</c:v>
                </c:pt>
                <c:pt idx="1">
                  <c:v>T1</c:v>
                </c:pt>
                <c:pt idx="2">
                  <c:v>T2</c:v>
                </c:pt>
                <c:pt idx="3">
                  <c:v>T3</c:v>
                </c:pt>
                <c:pt idx="4">
                  <c:v>T4</c:v>
                </c:pt>
                <c:pt idx="5">
                  <c:v>T5</c:v>
                </c:pt>
              </c:strCache>
            </c:strRef>
          </c:cat>
          <c:val>
            <c:numRef>
              <c:f>'Charcot - Tablas'!$K$72:$P$72</c:f>
              <c:numCache>
                <c:formatCode>General</c:formatCode>
                <c:ptCount val="6"/>
                <c:pt idx="0">
                  <c:v>3.0</c:v>
                </c:pt>
                <c:pt idx="1">
                  <c:v>0.0</c:v>
                </c:pt>
                <c:pt idx="2">
                  <c:v>0.0</c:v>
                </c:pt>
                <c:pt idx="3" formatCode="0.0">
                  <c:v>66.7</c:v>
                </c:pt>
                <c:pt idx="4" formatCode="0.0">
                  <c:v>33.3</c:v>
                </c:pt>
                <c:pt idx="5" formatCode="0.0">
                  <c:v>0.0</c:v>
                </c:pt>
              </c:numCache>
            </c:numRef>
          </c:val>
          <c:smooth val="0"/>
        </c:ser>
        <c:ser>
          <c:idx val="5"/>
          <c:order val="5"/>
          <c:tx>
            <c:strRef>
              <c:f>'Charcot - Tablas'!$J$73</c:f>
              <c:strCache>
                <c:ptCount val="1"/>
                <c:pt idx="0">
                  <c:v>PERROS</c:v>
                </c:pt>
              </c:strCache>
            </c:strRef>
          </c:tx>
          <c:spPr>
            <a:ln w="19050" cap="rnd" cmpd="sng" algn="ctr">
              <a:solidFill>
                <a:schemeClr val="accent6">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6"/>
                    </a:solidFill>
                    <a:latin typeface="Century Gothic" charset="0"/>
                    <a:ea typeface="Century Gothic" charset="0"/>
                    <a:cs typeface="Century Gothic" charset="0"/>
                  </a:defRPr>
                </a:pPr>
                <a:endParaRPr lang="es-ES_trad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'Charcot - Tablas'!$K$67:$P$67</c:f>
              <c:strCache>
                <c:ptCount val="6"/>
                <c:pt idx="0">
                  <c:v>TOTAL</c:v>
                </c:pt>
                <c:pt idx="1">
                  <c:v>T1</c:v>
                </c:pt>
                <c:pt idx="2">
                  <c:v>T2</c:v>
                </c:pt>
                <c:pt idx="3">
                  <c:v>T3</c:v>
                </c:pt>
                <c:pt idx="4">
                  <c:v>T4</c:v>
                </c:pt>
                <c:pt idx="5">
                  <c:v>T5</c:v>
                </c:pt>
              </c:strCache>
            </c:strRef>
          </c:cat>
          <c:val>
            <c:numRef>
              <c:f>'Charcot - Tablas'!$K$73:$P$73</c:f>
              <c:numCache>
                <c:formatCode>General</c:formatCode>
                <c:ptCount val="6"/>
                <c:pt idx="0">
                  <c:v>9.0</c:v>
                </c:pt>
                <c:pt idx="1">
                  <c:v>0.0</c:v>
                </c:pt>
                <c:pt idx="2">
                  <c:v>0.0</c:v>
                </c:pt>
                <c:pt idx="3" formatCode="0.0">
                  <c:v>22.2</c:v>
                </c:pt>
                <c:pt idx="4" formatCode="0.0">
                  <c:v>55.6</c:v>
                </c:pt>
                <c:pt idx="5" formatCode="0.0">
                  <c:v>22.2</c:v>
                </c:pt>
              </c:numCache>
            </c:numRef>
          </c:val>
          <c:smooth val="0"/>
        </c:ser>
        <c:ser>
          <c:idx val="6"/>
          <c:order val="6"/>
          <c:tx>
            <c:strRef>
              <c:f>'Charcot - Tablas'!$J$74</c:f>
              <c:strCache>
                <c:ptCount val="1"/>
                <c:pt idx="0">
                  <c:v>OTROS</c:v>
                </c:pt>
              </c:strCache>
            </c:strRef>
          </c:tx>
          <c:spPr>
            <a:ln w="19050" cap="rnd" cmpd="sng" algn="ctr">
              <a:solidFill>
                <a:schemeClr val="accent1">
                  <a:lumMod val="60000"/>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1">
                        <a:lumMod val="60000"/>
                      </a:schemeClr>
                    </a:solidFill>
                    <a:latin typeface="Century Gothic" charset="0"/>
                    <a:ea typeface="Century Gothic" charset="0"/>
                    <a:cs typeface="Century Gothic" charset="0"/>
                  </a:defRPr>
                </a:pPr>
                <a:endParaRPr lang="es-ES_trad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'Charcot - Tablas'!$K$67:$P$67</c:f>
              <c:strCache>
                <c:ptCount val="6"/>
                <c:pt idx="0">
                  <c:v>TOTAL</c:v>
                </c:pt>
                <c:pt idx="1">
                  <c:v>T1</c:v>
                </c:pt>
                <c:pt idx="2">
                  <c:v>T2</c:v>
                </c:pt>
                <c:pt idx="3">
                  <c:v>T3</c:v>
                </c:pt>
                <c:pt idx="4">
                  <c:v>T4</c:v>
                </c:pt>
                <c:pt idx="5">
                  <c:v>T5</c:v>
                </c:pt>
              </c:strCache>
            </c:strRef>
          </c:cat>
          <c:val>
            <c:numRef>
              <c:f>'Charcot - Tablas'!$K$74:$P$74</c:f>
              <c:numCache>
                <c:formatCode>General</c:formatCode>
                <c:ptCount val="6"/>
                <c:pt idx="0">
                  <c:v>1.0</c:v>
                </c:pt>
                <c:pt idx="1">
                  <c:v>0.0</c:v>
                </c:pt>
                <c:pt idx="2">
                  <c:v>0.0</c:v>
                </c:pt>
                <c:pt idx="3">
                  <c:v>100.0</c:v>
                </c:pt>
                <c:pt idx="4">
                  <c:v>0.0</c:v>
                </c:pt>
                <c:pt idx="5">
                  <c:v>0.0</c:v>
                </c:pt>
              </c:numCache>
            </c:numRef>
          </c:val>
          <c:smooth val="0"/>
        </c:ser>
        <c:dLbls>
          <c:dLblPos val="ctr"/>
          <c:showLegendKey val="0"/>
          <c:showVal val="1"/>
          <c:showCatName val="0"/>
          <c:showSerName val="0"/>
          <c:showPercent val="0"/>
          <c:showBubbleSize val="0"/>
        </c:dLbls>
        <c:marker val="1"/>
        <c:smooth val="0"/>
        <c:axId val="-439681088"/>
        <c:axId val="-437776160"/>
      </c:lineChart>
      <c:catAx>
        <c:axId val="-439681088"/>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Century Gothic" charset="0"/>
                <a:ea typeface="Century Gothic" charset="0"/>
                <a:cs typeface="Century Gothic" charset="0"/>
              </a:defRPr>
            </a:pPr>
            <a:endParaRPr lang="es-ES_tradnl"/>
          </a:p>
        </c:txPr>
        <c:crossAx val="-437776160"/>
        <c:crosses val="autoZero"/>
        <c:auto val="1"/>
        <c:lblAlgn val="ctr"/>
        <c:lblOffset val="100"/>
        <c:noMultiLvlLbl val="0"/>
      </c:catAx>
      <c:valAx>
        <c:axId val="-437776160"/>
        <c:scaling>
          <c:orientation val="minMax"/>
        </c:scaling>
        <c:delete val="1"/>
        <c:axPos val="l"/>
        <c:majorGridlines>
          <c:spPr>
            <a:ln>
              <a:solidFill>
                <a:schemeClr val="dk1">
                  <a:lumMod val="15000"/>
                  <a:lumOff val="85000"/>
                </a:schemeClr>
              </a:solidFill>
            </a:ln>
            <a:effectLst/>
          </c:spPr>
        </c:majorGridlines>
        <c:numFmt formatCode="General" sourceLinked="1"/>
        <c:majorTickMark val="none"/>
        <c:minorTickMark val="none"/>
        <c:tickLblPos val="nextTo"/>
        <c:crossAx val="-4396810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Century Gothic" charset="0"/>
              <a:ea typeface="Century Gothic" charset="0"/>
              <a:cs typeface="Century Gothic" charset="0"/>
            </a:defRPr>
          </a:pPr>
          <a:endParaRPr lang="es-ES_tradnl"/>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latin typeface="Century Gothic" charset="0"/>
          <a:ea typeface="Century Gothic" charset="0"/>
          <a:cs typeface="Century Gothic" charset="0"/>
        </a:defRPr>
      </a:pPr>
      <a:endParaRPr lang="es-ES_trad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r>
              <a:rPr lang="es-ES_tradnl">
                <a:latin typeface="Century Gothic" charset="0"/>
                <a:ea typeface="Century Gothic" charset="0"/>
                <a:cs typeface="Century Gothic" charset="0"/>
              </a:rPr>
              <a:t>% Modos de Nombrar</a:t>
            </a:r>
          </a:p>
        </c:rich>
      </c:tx>
      <c:layout>
        <c:manualLayout>
          <c:xMode val="edge"/>
          <c:yMode val="edge"/>
          <c:x val="0.381520294250345"/>
          <c:y val="0.0556986733078314"/>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endParaRPr lang="es-ES_tradnl"/>
        </a:p>
      </c:txPr>
    </c:title>
    <c:autoTitleDeleted val="0"/>
    <c:plotArea>
      <c:layout/>
      <c:barChart>
        <c:barDir val="col"/>
        <c:grouping val="percentStacked"/>
        <c:varyColors val="0"/>
        <c:ser>
          <c:idx val="0"/>
          <c:order val="0"/>
          <c:tx>
            <c:strRef>
              <c:f>'Bagshawe - Tablas'!$N$56</c:f>
              <c:strCache>
                <c:ptCount val="1"/>
                <c:pt idx="0">
                  <c:v>ESPECIE</c:v>
                </c:pt>
              </c:strCache>
            </c:strRef>
          </c:tx>
          <c:spPr>
            <a:solidFill>
              <a:schemeClr val="accent1"/>
            </a:solidFill>
            <a:ln>
              <a:noFill/>
            </a:ln>
            <a:effectLst/>
          </c:spPr>
          <c:invertIfNegative val="0"/>
          <c:cat>
            <c:strRef>
              <c:f>'Bagshawe - Tablas'!$M$57:$M$63</c:f>
              <c:strCache>
                <c:ptCount val="7"/>
                <c:pt idx="0">
                  <c:v>PINGÜINOS</c:v>
                </c:pt>
                <c:pt idx="1">
                  <c:v>PINNIPEDOS</c:v>
                </c:pt>
                <c:pt idx="2">
                  <c:v>CETACEOS</c:v>
                </c:pt>
                <c:pt idx="3">
                  <c:v>AVES - OTRAS</c:v>
                </c:pt>
                <c:pt idx="4">
                  <c:v>PECES</c:v>
                </c:pt>
                <c:pt idx="5">
                  <c:v>PERROS</c:v>
                </c:pt>
                <c:pt idx="6">
                  <c:v>OTROS</c:v>
                </c:pt>
              </c:strCache>
            </c:strRef>
          </c:cat>
          <c:val>
            <c:numRef>
              <c:f>'Bagshawe - Tablas'!$N$57:$N$63</c:f>
              <c:numCache>
                <c:formatCode>0.0</c:formatCode>
                <c:ptCount val="7"/>
                <c:pt idx="0">
                  <c:v>82.1</c:v>
                </c:pt>
                <c:pt idx="1">
                  <c:v>90.5</c:v>
                </c:pt>
                <c:pt idx="2">
                  <c:v>92.3</c:v>
                </c:pt>
                <c:pt idx="3">
                  <c:v>94.4</c:v>
                </c:pt>
                <c:pt idx="4">
                  <c:v>100.0</c:v>
                </c:pt>
                <c:pt idx="5">
                  <c:v>70.4</c:v>
                </c:pt>
                <c:pt idx="6">
                  <c:v>100.0</c:v>
                </c:pt>
              </c:numCache>
            </c:numRef>
          </c:val>
        </c:ser>
        <c:ser>
          <c:idx val="1"/>
          <c:order val="1"/>
          <c:tx>
            <c:strRef>
              <c:f>'Bagshawe - Tablas'!$O$56</c:f>
              <c:strCache>
                <c:ptCount val="1"/>
                <c:pt idx="0">
                  <c:v>NOMBRE PROPIO</c:v>
                </c:pt>
              </c:strCache>
            </c:strRef>
          </c:tx>
          <c:spPr>
            <a:solidFill>
              <a:schemeClr val="accent2"/>
            </a:solidFill>
            <a:ln>
              <a:noFill/>
            </a:ln>
            <a:effectLst/>
          </c:spPr>
          <c:invertIfNegative val="0"/>
          <c:cat>
            <c:strRef>
              <c:f>'Bagshawe - Tablas'!$M$57:$M$63</c:f>
              <c:strCache>
                <c:ptCount val="7"/>
                <c:pt idx="0">
                  <c:v>PINGÜINOS</c:v>
                </c:pt>
                <c:pt idx="1">
                  <c:v>PINNIPEDOS</c:v>
                </c:pt>
                <c:pt idx="2">
                  <c:v>CETACEOS</c:v>
                </c:pt>
                <c:pt idx="3">
                  <c:v>AVES - OTRAS</c:v>
                </c:pt>
                <c:pt idx="4">
                  <c:v>PECES</c:v>
                </c:pt>
                <c:pt idx="5">
                  <c:v>PERROS</c:v>
                </c:pt>
                <c:pt idx="6">
                  <c:v>OTROS</c:v>
                </c:pt>
              </c:strCache>
            </c:strRef>
          </c:cat>
          <c:val>
            <c:numRef>
              <c:f>'Bagshawe - Tablas'!$O$57:$O$63</c:f>
              <c:numCache>
                <c:formatCode>0</c:formatCode>
                <c:ptCount val="7"/>
                <c:pt idx="0" formatCode="0.0">
                  <c:v>7.3</c:v>
                </c:pt>
                <c:pt idx="1">
                  <c:v>0.0</c:v>
                </c:pt>
                <c:pt idx="2">
                  <c:v>0.0</c:v>
                </c:pt>
                <c:pt idx="3" formatCode="0.0">
                  <c:v>0.8</c:v>
                </c:pt>
                <c:pt idx="4">
                  <c:v>0.0</c:v>
                </c:pt>
                <c:pt idx="5" formatCode="0.0">
                  <c:v>25.9</c:v>
                </c:pt>
                <c:pt idx="6">
                  <c:v>0.0</c:v>
                </c:pt>
              </c:numCache>
            </c:numRef>
          </c:val>
        </c:ser>
        <c:ser>
          <c:idx val="2"/>
          <c:order val="2"/>
          <c:tx>
            <c:strRef>
              <c:f>'Bagshawe - Tablas'!$P$56</c:f>
              <c:strCache>
                <c:ptCount val="1"/>
                <c:pt idx="0">
                  <c:v>OTRO</c:v>
                </c:pt>
              </c:strCache>
            </c:strRef>
          </c:tx>
          <c:spPr>
            <a:solidFill>
              <a:schemeClr val="accent3"/>
            </a:solidFill>
            <a:ln>
              <a:noFill/>
            </a:ln>
            <a:effectLst/>
          </c:spPr>
          <c:invertIfNegative val="0"/>
          <c:cat>
            <c:strRef>
              <c:f>'Bagshawe - Tablas'!$M$57:$M$63</c:f>
              <c:strCache>
                <c:ptCount val="7"/>
                <c:pt idx="0">
                  <c:v>PINGÜINOS</c:v>
                </c:pt>
                <c:pt idx="1">
                  <c:v>PINNIPEDOS</c:v>
                </c:pt>
                <c:pt idx="2">
                  <c:v>CETACEOS</c:v>
                </c:pt>
                <c:pt idx="3">
                  <c:v>AVES - OTRAS</c:v>
                </c:pt>
                <c:pt idx="4">
                  <c:v>PECES</c:v>
                </c:pt>
                <c:pt idx="5">
                  <c:v>PERROS</c:v>
                </c:pt>
                <c:pt idx="6">
                  <c:v>OTROS</c:v>
                </c:pt>
              </c:strCache>
            </c:strRef>
          </c:cat>
          <c:val>
            <c:numRef>
              <c:f>'Bagshawe - Tablas'!$P$57:$P$63</c:f>
              <c:numCache>
                <c:formatCode>0.0</c:formatCode>
                <c:ptCount val="7"/>
                <c:pt idx="0">
                  <c:v>10.6</c:v>
                </c:pt>
                <c:pt idx="1">
                  <c:v>9.5</c:v>
                </c:pt>
                <c:pt idx="2">
                  <c:v>7.7</c:v>
                </c:pt>
                <c:pt idx="3">
                  <c:v>4.8</c:v>
                </c:pt>
                <c:pt idx="4" formatCode="0">
                  <c:v>0.0</c:v>
                </c:pt>
                <c:pt idx="5">
                  <c:v>3.7</c:v>
                </c:pt>
                <c:pt idx="6" formatCode="0">
                  <c:v>0.0</c:v>
                </c:pt>
              </c:numCache>
            </c:numRef>
          </c:val>
        </c:ser>
        <c:dLbls>
          <c:showLegendKey val="0"/>
          <c:showVal val="0"/>
          <c:showCatName val="0"/>
          <c:showSerName val="0"/>
          <c:showPercent val="0"/>
          <c:showBubbleSize val="0"/>
        </c:dLbls>
        <c:gapWidth val="150"/>
        <c:overlap val="100"/>
        <c:axId val="-483568720"/>
        <c:axId val="-524702160"/>
      </c:barChart>
      <c:catAx>
        <c:axId val="-483568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es-ES_tradnl"/>
          </a:p>
        </c:txPr>
        <c:crossAx val="-524702160"/>
        <c:crosses val="autoZero"/>
        <c:auto val="1"/>
        <c:lblAlgn val="ctr"/>
        <c:lblOffset val="100"/>
        <c:noMultiLvlLbl val="0"/>
      </c:catAx>
      <c:valAx>
        <c:axId val="-524702160"/>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483568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es-ES_trad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_trad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74763779527559"/>
          <c:y val="0.0629218790190628"/>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_tradnl"/>
        </a:p>
      </c:txPr>
    </c:title>
    <c:autoTitleDeleted val="0"/>
    <c:plotArea>
      <c:layout/>
      <c:barChart>
        <c:barDir val="col"/>
        <c:grouping val="clustered"/>
        <c:varyColors val="0"/>
        <c:ser>
          <c:idx val="0"/>
          <c:order val="0"/>
          <c:tx>
            <c:strRef>
              <c:f>'Bagshawe - Tablas'!$C$32</c:f>
              <c:strCache>
                <c:ptCount val="1"/>
                <c:pt idx="0">
                  <c:v>OBSERVACIÓN</c:v>
                </c:pt>
              </c:strCache>
            </c:strRef>
          </c:tx>
          <c:spPr>
            <a:solidFill>
              <a:schemeClr val="accent1"/>
            </a:solidFill>
            <a:ln>
              <a:noFill/>
            </a:ln>
            <a:effectLst/>
          </c:spPr>
          <c:invertIfNegative val="0"/>
          <c:cat>
            <c:strRef>
              <c:f>'Bagshawe - Tablas'!$B$33:$B$40</c:f>
              <c:strCache>
                <c:ptCount val="8"/>
                <c:pt idx="1">
                  <c:v>PINGÜINOS</c:v>
                </c:pt>
                <c:pt idx="2">
                  <c:v>PINNÍPEDOS</c:v>
                </c:pt>
                <c:pt idx="3">
                  <c:v>CETÁCEOS</c:v>
                </c:pt>
                <c:pt idx="4">
                  <c:v>AVES - OTRAS</c:v>
                </c:pt>
                <c:pt idx="5">
                  <c:v>PECES</c:v>
                </c:pt>
                <c:pt idx="6">
                  <c:v>PERROS</c:v>
                </c:pt>
                <c:pt idx="7">
                  <c:v>OTROS</c:v>
                </c:pt>
              </c:strCache>
            </c:strRef>
          </c:cat>
          <c:val>
            <c:numRef>
              <c:f>'Bagshawe - Tablas'!$C$33:$C$40</c:f>
              <c:numCache>
                <c:formatCode>General</c:formatCode>
                <c:ptCount val="8"/>
                <c:pt idx="1">
                  <c:v>97.0</c:v>
                </c:pt>
                <c:pt idx="2">
                  <c:v>58.0</c:v>
                </c:pt>
                <c:pt idx="3">
                  <c:v>71.0</c:v>
                </c:pt>
                <c:pt idx="4">
                  <c:v>137.0</c:v>
                </c:pt>
                <c:pt idx="5">
                  <c:v>0.0</c:v>
                </c:pt>
                <c:pt idx="6">
                  <c:v>13.0</c:v>
                </c:pt>
                <c:pt idx="7">
                  <c:v>0.0</c:v>
                </c:pt>
              </c:numCache>
            </c:numRef>
          </c:val>
        </c:ser>
        <c:dLbls>
          <c:showLegendKey val="0"/>
          <c:showVal val="0"/>
          <c:showCatName val="0"/>
          <c:showSerName val="0"/>
          <c:showPercent val="0"/>
          <c:showBubbleSize val="0"/>
        </c:dLbls>
        <c:gapWidth val="219"/>
        <c:overlap val="-27"/>
        <c:axId val="-440871200"/>
        <c:axId val="-524074144"/>
      </c:barChart>
      <c:catAx>
        <c:axId val="-440871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_tradnl"/>
          </a:p>
        </c:txPr>
        <c:crossAx val="-524074144"/>
        <c:crosses val="autoZero"/>
        <c:auto val="1"/>
        <c:lblAlgn val="ctr"/>
        <c:lblOffset val="100"/>
        <c:noMultiLvlLbl val="0"/>
      </c:catAx>
      <c:valAx>
        <c:axId val="-52407414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crossAx val="-4408712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_trad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DESCRIPCIÓN (Comportamiento vs Corporal)</a:t>
            </a:r>
            <a:endParaRPr lang="es-ES_trad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_tradnl"/>
        </a:p>
      </c:txPr>
    </c:title>
    <c:autoTitleDeleted val="0"/>
    <c:plotArea>
      <c:layout/>
      <c:barChart>
        <c:barDir val="col"/>
        <c:grouping val="stacked"/>
        <c:varyColors val="0"/>
        <c:ser>
          <c:idx val="0"/>
          <c:order val="0"/>
          <c:spPr>
            <a:solidFill>
              <a:schemeClr val="accent1"/>
            </a:solidFill>
            <a:ln>
              <a:noFill/>
            </a:ln>
            <a:effectLst/>
          </c:spPr>
          <c:invertIfNegative val="0"/>
          <c:cat>
            <c:strRef>
              <c:f>'Bagshawe - Tablas'!$B$33:$B$40</c:f>
              <c:strCache>
                <c:ptCount val="8"/>
                <c:pt idx="1">
                  <c:v>PINGÜINOS</c:v>
                </c:pt>
                <c:pt idx="2">
                  <c:v>PINNÍPEDOS</c:v>
                </c:pt>
                <c:pt idx="3">
                  <c:v>CETÁCEOS</c:v>
                </c:pt>
                <c:pt idx="4">
                  <c:v>AVES - OTRAS</c:v>
                </c:pt>
                <c:pt idx="5">
                  <c:v>PECES</c:v>
                </c:pt>
                <c:pt idx="6">
                  <c:v>PERROS</c:v>
                </c:pt>
                <c:pt idx="7">
                  <c:v>OTROS</c:v>
                </c:pt>
              </c:strCache>
            </c:strRef>
          </c:cat>
          <c:val>
            <c:numRef>
              <c:f>'Bagshawe - Tablas'!$D$33:$D$40</c:f>
              <c:numCache>
                <c:formatCode>General</c:formatCode>
                <c:ptCount val="8"/>
                <c:pt idx="0">
                  <c:v>0.0</c:v>
                </c:pt>
                <c:pt idx="1">
                  <c:v>59.0</c:v>
                </c:pt>
                <c:pt idx="2">
                  <c:v>86.0</c:v>
                </c:pt>
                <c:pt idx="3">
                  <c:v>32.0</c:v>
                </c:pt>
                <c:pt idx="4">
                  <c:v>115.0</c:v>
                </c:pt>
                <c:pt idx="5">
                  <c:v>0.0</c:v>
                </c:pt>
                <c:pt idx="6">
                  <c:v>0.0</c:v>
                </c:pt>
                <c:pt idx="7">
                  <c:v>0.0</c:v>
                </c:pt>
              </c:numCache>
            </c:numRef>
          </c:val>
        </c:ser>
        <c:ser>
          <c:idx val="1"/>
          <c:order val="1"/>
          <c:spPr>
            <a:solidFill>
              <a:schemeClr val="accent2"/>
            </a:solidFill>
            <a:ln>
              <a:noFill/>
            </a:ln>
            <a:effectLst/>
          </c:spPr>
          <c:invertIfNegative val="0"/>
          <c:cat>
            <c:strRef>
              <c:f>'Bagshawe - Tablas'!$B$33:$B$40</c:f>
              <c:strCache>
                <c:ptCount val="8"/>
                <c:pt idx="1">
                  <c:v>PINGÜINOS</c:v>
                </c:pt>
                <c:pt idx="2">
                  <c:v>PINNÍPEDOS</c:v>
                </c:pt>
                <c:pt idx="3">
                  <c:v>CETÁCEOS</c:v>
                </c:pt>
                <c:pt idx="4">
                  <c:v>AVES - OTRAS</c:v>
                </c:pt>
                <c:pt idx="5">
                  <c:v>PECES</c:v>
                </c:pt>
                <c:pt idx="6">
                  <c:v>PERROS</c:v>
                </c:pt>
                <c:pt idx="7">
                  <c:v>OTROS</c:v>
                </c:pt>
              </c:strCache>
            </c:strRef>
          </c:cat>
          <c:val>
            <c:numRef>
              <c:f>'Bagshawe - Tablas'!$E$33:$E$40</c:f>
              <c:numCache>
                <c:formatCode>General</c:formatCode>
                <c:ptCount val="8"/>
                <c:pt idx="0">
                  <c:v>0.0</c:v>
                </c:pt>
                <c:pt idx="1">
                  <c:v>36.0</c:v>
                </c:pt>
                <c:pt idx="2">
                  <c:v>65.0</c:v>
                </c:pt>
                <c:pt idx="3">
                  <c:v>25.0</c:v>
                </c:pt>
                <c:pt idx="4">
                  <c:v>116.0</c:v>
                </c:pt>
                <c:pt idx="5">
                  <c:v>0.0</c:v>
                </c:pt>
                <c:pt idx="6">
                  <c:v>2.0</c:v>
                </c:pt>
                <c:pt idx="7">
                  <c:v>0.0</c:v>
                </c:pt>
              </c:numCache>
            </c:numRef>
          </c:val>
        </c:ser>
        <c:dLbls>
          <c:showLegendKey val="0"/>
          <c:showVal val="0"/>
          <c:showCatName val="0"/>
          <c:showSerName val="0"/>
          <c:showPercent val="0"/>
          <c:showBubbleSize val="0"/>
        </c:dLbls>
        <c:gapWidth val="150"/>
        <c:overlap val="100"/>
        <c:axId val="-481235520"/>
        <c:axId val="-441418400"/>
      </c:barChart>
      <c:catAx>
        <c:axId val="-481235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_tradnl"/>
          </a:p>
        </c:txPr>
        <c:crossAx val="-441418400"/>
        <c:crosses val="autoZero"/>
        <c:auto val="1"/>
        <c:lblAlgn val="ctr"/>
        <c:lblOffset val="100"/>
        <c:noMultiLvlLbl val="0"/>
      </c:catAx>
      <c:valAx>
        <c:axId val="-441418400"/>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481235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_trad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REFLEXI</a:t>
            </a:r>
            <a:r>
              <a:rPr lang="es-ES"/>
              <a:t>ÓN</a:t>
            </a:r>
            <a:endParaRPr lang="es-ES_trad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_tradnl"/>
        </a:p>
      </c:txPr>
    </c:title>
    <c:autoTitleDeleted val="0"/>
    <c:plotArea>
      <c:layout/>
      <c:barChart>
        <c:barDir val="col"/>
        <c:grouping val="clustered"/>
        <c:varyColors val="0"/>
        <c:ser>
          <c:idx val="0"/>
          <c:order val="0"/>
          <c:spPr>
            <a:solidFill>
              <a:schemeClr val="accent1"/>
            </a:solidFill>
            <a:ln>
              <a:noFill/>
            </a:ln>
            <a:effectLst/>
          </c:spPr>
          <c:invertIfNegative val="0"/>
          <c:cat>
            <c:strRef>
              <c:f>'Bagshawe - Tablas'!$B$34:$B$40</c:f>
              <c:strCache>
                <c:ptCount val="7"/>
                <c:pt idx="0">
                  <c:v>PINGÜINOS</c:v>
                </c:pt>
                <c:pt idx="1">
                  <c:v>PINNÍPEDOS</c:v>
                </c:pt>
                <c:pt idx="2">
                  <c:v>CETÁCEOS</c:v>
                </c:pt>
                <c:pt idx="3">
                  <c:v>AVES - OTRAS</c:v>
                </c:pt>
                <c:pt idx="4">
                  <c:v>PECES</c:v>
                </c:pt>
                <c:pt idx="5">
                  <c:v>PERROS</c:v>
                </c:pt>
                <c:pt idx="6">
                  <c:v>OTROS</c:v>
                </c:pt>
              </c:strCache>
            </c:strRef>
          </c:cat>
          <c:val>
            <c:numRef>
              <c:f>'Bagshawe - Tablas'!$F$34:$F$40</c:f>
              <c:numCache>
                <c:formatCode>General</c:formatCode>
                <c:ptCount val="7"/>
                <c:pt idx="0">
                  <c:v>28.0</c:v>
                </c:pt>
                <c:pt idx="1">
                  <c:v>10.0</c:v>
                </c:pt>
                <c:pt idx="2">
                  <c:v>4.0</c:v>
                </c:pt>
                <c:pt idx="3">
                  <c:v>6.0</c:v>
                </c:pt>
                <c:pt idx="4">
                  <c:v>0.0</c:v>
                </c:pt>
                <c:pt idx="5">
                  <c:v>3.0</c:v>
                </c:pt>
                <c:pt idx="6">
                  <c:v>0.0</c:v>
                </c:pt>
              </c:numCache>
            </c:numRef>
          </c:val>
        </c:ser>
        <c:dLbls>
          <c:showLegendKey val="0"/>
          <c:showVal val="0"/>
          <c:showCatName val="0"/>
          <c:showSerName val="0"/>
          <c:showPercent val="0"/>
          <c:showBubbleSize val="0"/>
        </c:dLbls>
        <c:gapWidth val="219"/>
        <c:overlap val="-27"/>
        <c:axId val="-441428368"/>
        <c:axId val="-455717616"/>
      </c:barChart>
      <c:catAx>
        <c:axId val="-441428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_tradnl"/>
          </a:p>
        </c:txPr>
        <c:crossAx val="-455717616"/>
        <c:crosses val="autoZero"/>
        <c:auto val="1"/>
        <c:lblAlgn val="ctr"/>
        <c:lblOffset val="100"/>
        <c:noMultiLvlLbl val="0"/>
      </c:catAx>
      <c:valAx>
        <c:axId val="-455717616"/>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crossAx val="-441428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_tradn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MODOS DE NOMBRAR (Especie,</a:t>
            </a:r>
            <a:r>
              <a:rPr lang="es-ES_tradnl" baseline="0"/>
              <a:t> Individuo, Otro)</a:t>
            </a:r>
            <a:endParaRPr lang="es-ES_trad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_tradnl"/>
        </a:p>
      </c:txPr>
    </c:title>
    <c:autoTitleDeleted val="0"/>
    <c:plotArea>
      <c:layout/>
      <c:barChart>
        <c:barDir val="col"/>
        <c:grouping val="stacked"/>
        <c:varyColors val="0"/>
        <c:ser>
          <c:idx val="0"/>
          <c:order val="0"/>
          <c:spPr>
            <a:solidFill>
              <a:schemeClr val="accent1"/>
            </a:solidFill>
            <a:ln>
              <a:noFill/>
            </a:ln>
            <a:effectLst/>
          </c:spPr>
          <c:invertIfNegative val="0"/>
          <c:cat>
            <c:strRef>
              <c:f>'Bagshawe - Tablas'!$B$34:$B$40</c:f>
              <c:strCache>
                <c:ptCount val="7"/>
                <c:pt idx="0">
                  <c:v>PINGÜINOS</c:v>
                </c:pt>
                <c:pt idx="1">
                  <c:v>PINNÍPEDOS</c:v>
                </c:pt>
                <c:pt idx="2">
                  <c:v>CETÁCEOS</c:v>
                </c:pt>
                <c:pt idx="3">
                  <c:v>AVES - OTRAS</c:v>
                </c:pt>
                <c:pt idx="4">
                  <c:v>PECES</c:v>
                </c:pt>
                <c:pt idx="5">
                  <c:v>PERROS</c:v>
                </c:pt>
                <c:pt idx="6">
                  <c:v>OTROS</c:v>
                </c:pt>
              </c:strCache>
            </c:strRef>
          </c:cat>
          <c:val>
            <c:numRef>
              <c:f>'Bagshawe - Tablas'!$H$34:$H$40</c:f>
              <c:numCache>
                <c:formatCode>General</c:formatCode>
                <c:ptCount val="7"/>
                <c:pt idx="0">
                  <c:v>101.0</c:v>
                </c:pt>
                <c:pt idx="1">
                  <c:v>86.0</c:v>
                </c:pt>
                <c:pt idx="2">
                  <c:v>84.0</c:v>
                </c:pt>
                <c:pt idx="3">
                  <c:v>118.0</c:v>
                </c:pt>
                <c:pt idx="4">
                  <c:v>2.0</c:v>
                </c:pt>
                <c:pt idx="5">
                  <c:v>19.0</c:v>
                </c:pt>
                <c:pt idx="6">
                  <c:v>15.0</c:v>
                </c:pt>
              </c:numCache>
            </c:numRef>
          </c:val>
        </c:ser>
        <c:ser>
          <c:idx val="1"/>
          <c:order val="1"/>
          <c:spPr>
            <a:solidFill>
              <a:schemeClr val="accent2"/>
            </a:solidFill>
            <a:ln>
              <a:noFill/>
            </a:ln>
            <a:effectLst/>
          </c:spPr>
          <c:invertIfNegative val="0"/>
          <c:cat>
            <c:strRef>
              <c:f>'Bagshawe - Tablas'!$B$34:$B$40</c:f>
              <c:strCache>
                <c:ptCount val="7"/>
                <c:pt idx="0">
                  <c:v>PINGÜINOS</c:v>
                </c:pt>
                <c:pt idx="1">
                  <c:v>PINNÍPEDOS</c:v>
                </c:pt>
                <c:pt idx="2">
                  <c:v>CETÁCEOS</c:v>
                </c:pt>
                <c:pt idx="3">
                  <c:v>AVES - OTRAS</c:v>
                </c:pt>
                <c:pt idx="4">
                  <c:v>PECES</c:v>
                </c:pt>
                <c:pt idx="5">
                  <c:v>PERROS</c:v>
                </c:pt>
                <c:pt idx="6">
                  <c:v>OTROS</c:v>
                </c:pt>
              </c:strCache>
            </c:strRef>
          </c:cat>
          <c:val>
            <c:numRef>
              <c:f>'Bagshawe - Tablas'!$I$34:$I$40</c:f>
              <c:numCache>
                <c:formatCode>General</c:formatCode>
                <c:ptCount val="7"/>
                <c:pt idx="0">
                  <c:v>9.0</c:v>
                </c:pt>
                <c:pt idx="1">
                  <c:v>0.0</c:v>
                </c:pt>
                <c:pt idx="2">
                  <c:v>0.0</c:v>
                </c:pt>
                <c:pt idx="3">
                  <c:v>1.0</c:v>
                </c:pt>
                <c:pt idx="4">
                  <c:v>0.0</c:v>
                </c:pt>
                <c:pt idx="5">
                  <c:v>7.0</c:v>
                </c:pt>
                <c:pt idx="6">
                  <c:v>0.0</c:v>
                </c:pt>
              </c:numCache>
            </c:numRef>
          </c:val>
        </c:ser>
        <c:ser>
          <c:idx val="2"/>
          <c:order val="2"/>
          <c:spPr>
            <a:solidFill>
              <a:schemeClr val="accent3"/>
            </a:solidFill>
            <a:ln>
              <a:noFill/>
            </a:ln>
            <a:effectLst/>
          </c:spPr>
          <c:invertIfNegative val="0"/>
          <c:cat>
            <c:strRef>
              <c:f>'Bagshawe - Tablas'!$B$34:$B$40</c:f>
              <c:strCache>
                <c:ptCount val="7"/>
                <c:pt idx="0">
                  <c:v>PINGÜINOS</c:v>
                </c:pt>
                <c:pt idx="1">
                  <c:v>PINNÍPEDOS</c:v>
                </c:pt>
                <c:pt idx="2">
                  <c:v>CETÁCEOS</c:v>
                </c:pt>
                <c:pt idx="3">
                  <c:v>AVES - OTRAS</c:v>
                </c:pt>
                <c:pt idx="4">
                  <c:v>PECES</c:v>
                </c:pt>
                <c:pt idx="5">
                  <c:v>PERROS</c:v>
                </c:pt>
                <c:pt idx="6">
                  <c:v>OTROS</c:v>
                </c:pt>
              </c:strCache>
            </c:strRef>
          </c:cat>
          <c:val>
            <c:numRef>
              <c:f>'Bagshawe - Tablas'!$J$34:$J$40</c:f>
              <c:numCache>
                <c:formatCode>General</c:formatCode>
                <c:ptCount val="7"/>
                <c:pt idx="0">
                  <c:v>13.0</c:v>
                </c:pt>
                <c:pt idx="1">
                  <c:v>10.0</c:v>
                </c:pt>
                <c:pt idx="2">
                  <c:v>7.0</c:v>
                </c:pt>
                <c:pt idx="3">
                  <c:v>6.0</c:v>
                </c:pt>
                <c:pt idx="4">
                  <c:v>0.0</c:v>
                </c:pt>
                <c:pt idx="5">
                  <c:v>1.0</c:v>
                </c:pt>
                <c:pt idx="6">
                  <c:v>0.0</c:v>
                </c:pt>
              </c:numCache>
            </c:numRef>
          </c:val>
        </c:ser>
        <c:dLbls>
          <c:showLegendKey val="0"/>
          <c:showVal val="0"/>
          <c:showCatName val="0"/>
          <c:showSerName val="0"/>
          <c:showPercent val="0"/>
          <c:showBubbleSize val="0"/>
        </c:dLbls>
        <c:gapWidth val="150"/>
        <c:overlap val="100"/>
        <c:axId val="-460237904"/>
        <c:axId val="-481199744"/>
      </c:barChart>
      <c:catAx>
        <c:axId val="-460237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_tradnl"/>
          </a:p>
        </c:txPr>
        <c:crossAx val="-481199744"/>
        <c:crosses val="autoZero"/>
        <c:auto val="1"/>
        <c:lblAlgn val="ctr"/>
        <c:lblOffset val="100"/>
        <c:noMultiLvlLbl val="0"/>
      </c:catAx>
      <c:valAx>
        <c:axId val="-48119974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crossAx val="-4602379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_tradn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ATAQUES (Humanos</a:t>
            </a:r>
            <a:r>
              <a:rPr lang="es-ES_tradnl" baseline="0"/>
              <a:t> a Animales)</a:t>
            </a:r>
            <a:endParaRPr lang="es-ES_trad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_tradnl"/>
        </a:p>
      </c:txPr>
    </c:title>
    <c:autoTitleDeleted val="0"/>
    <c:plotArea>
      <c:layout/>
      <c:barChart>
        <c:barDir val="col"/>
        <c:grouping val="clustered"/>
        <c:varyColors val="0"/>
        <c:ser>
          <c:idx val="0"/>
          <c:order val="0"/>
          <c:spPr>
            <a:solidFill>
              <a:schemeClr val="accent1"/>
            </a:solidFill>
            <a:ln>
              <a:noFill/>
            </a:ln>
            <a:effectLst/>
          </c:spPr>
          <c:invertIfNegative val="0"/>
          <c:cat>
            <c:strRef>
              <c:f>'Bagshawe - Tablas'!$B$34:$B$40</c:f>
              <c:strCache>
                <c:ptCount val="7"/>
                <c:pt idx="0">
                  <c:v>PINGÜINOS</c:v>
                </c:pt>
                <c:pt idx="1">
                  <c:v>PINNÍPEDOS</c:v>
                </c:pt>
                <c:pt idx="2">
                  <c:v>CETÁCEOS</c:v>
                </c:pt>
                <c:pt idx="3">
                  <c:v>AVES - OTRAS</c:v>
                </c:pt>
                <c:pt idx="4">
                  <c:v>PECES</c:v>
                </c:pt>
                <c:pt idx="5">
                  <c:v>PERROS</c:v>
                </c:pt>
                <c:pt idx="6">
                  <c:v>OTROS</c:v>
                </c:pt>
              </c:strCache>
            </c:strRef>
          </c:cat>
          <c:val>
            <c:numRef>
              <c:f>'Bagshawe - Tablas'!$M$34:$M$40</c:f>
              <c:numCache>
                <c:formatCode>General</c:formatCode>
                <c:ptCount val="7"/>
                <c:pt idx="0">
                  <c:v>12.0</c:v>
                </c:pt>
                <c:pt idx="1">
                  <c:v>29.0</c:v>
                </c:pt>
                <c:pt idx="2">
                  <c:v>24.0</c:v>
                </c:pt>
                <c:pt idx="3">
                  <c:v>27.0</c:v>
                </c:pt>
                <c:pt idx="4">
                  <c:v>0.0</c:v>
                </c:pt>
                <c:pt idx="5">
                  <c:v>0.0</c:v>
                </c:pt>
                <c:pt idx="6">
                  <c:v>0.0</c:v>
                </c:pt>
              </c:numCache>
            </c:numRef>
          </c:val>
        </c:ser>
        <c:dLbls>
          <c:showLegendKey val="0"/>
          <c:showVal val="0"/>
          <c:showCatName val="0"/>
          <c:showSerName val="0"/>
          <c:showPercent val="0"/>
          <c:showBubbleSize val="0"/>
        </c:dLbls>
        <c:gapWidth val="219"/>
        <c:overlap val="-27"/>
        <c:axId val="-442009520"/>
        <c:axId val="-439467040"/>
      </c:barChart>
      <c:catAx>
        <c:axId val="-442009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_tradnl"/>
          </a:p>
        </c:txPr>
        <c:crossAx val="-439467040"/>
        <c:crosses val="autoZero"/>
        <c:auto val="1"/>
        <c:lblAlgn val="ctr"/>
        <c:lblOffset val="100"/>
        <c:noMultiLvlLbl val="0"/>
      </c:catAx>
      <c:valAx>
        <c:axId val="-439467040"/>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crossAx val="-442009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_tradn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PROCESAMIENTO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_tradnl"/>
        </a:p>
      </c:txPr>
    </c:title>
    <c:autoTitleDeleted val="0"/>
    <c:plotArea>
      <c:layout/>
      <c:barChart>
        <c:barDir val="col"/>
        <c:grouping val="stacked"/>
        <c:varyColors val="0"/>
        <c:ser>
          <c:idx val="0"/>
          <c:order val="0"/>
          <c:tx>
            <c:strRef>
              <c:f>'Bagshawe - Tablas'!$Q$33</c:f>
              <c:strCache>
                <c:ptCount val="1"/>
                <c:pt idx="0">
                  <c:v>en Alimento</c:v>
                </c:pt>
              </c:strCache>
            </c:strRef>
          </c:tx>
          <c:spPr>
            <a:solidFill>
              <a:schemeClr val="accent1"/>
            </a:solidFill>
            <a:ln>
              <a:noFill/>
            </a:ln>
            <a:effectLst/>
          </c:spPr>
          <c:invertIfNegative val="0"/>
          <c:cat>
            <c:strRef>
              <c:f>'Bagshawe - Tablas'!$B$34:$B$40</c:f>
              <c:strCache>
                <c:ptCount val="7"/>
                <c:pt idx="0">
                  <c:v>PINGÜINOS</c:v>
                </c:pt>
                <c:pt idx="1">
                  <c:v>PINNÍPEDOS</c:v>
                </c:pt>
                <c:pt idx="2">
                  <c:v>CETÁCEOS</c:v>
                </c:pt>
                <c:pt idx="3">
                  <c:v>AVES - OTRAS</c:v>
                </c:pt>
                <c:pt idx="4">
                  <c:v>PECES</c:v>
                </c:pt>
                <c:pt idx="5">
                  <c:v>PERROS</c:v>
                </c:pt>
                <c:pt idx="6">
                  <c:v>OTROS</c:v>
                </c:pt>
              </c:strCache>
            </c:strRef>
          </c:cat>
          <c:val>
            <c:numRef>
              <c:f>'Bagshawe - Tablas'!$Q$34:$Q$40</c:f>
              <c:numCache>
                <c:formatCode>General</c:formatCode>
                <c:ptCount val="7"/>
                <c:pt idx="0">
                  <c:v>33.0</c:v>
                </c:pt>
                <c:pt idx="1">
                  <c:v>50.0</c:v>
                </c:pt>
                <c:pt idx="2">
                  <c:v>12.0</c:v>
                </c:pt>
                <c:pt idx="3">
                  <c:v>47.0</c:v>
                </c:pt>
                <c:pt idx="4">
                  <c:v>0.0</c:v>
                </c:pt>
                <c:pt idx="5">
                  <c:v>2.0</c:v>
                </c:pt>
                <c:pt idx="6">
                  <c:v>0.0</c:v>
                </c:pt>
              </c:numCache>
            </c:numRef>
          </c:val>
        </c:ser>
        <c:ser>
          <c:idx val="1"/>
          <c:order val="1"/>
          <c:tx>
            <c:strRef>
              <c:f>'Bagshawe - Tablas'!$R$33</c:f>
              <c:strCache>
                <c:ptCount val="1"/>
                <c:pt idx="0">
                  <c:v>en Mercancía</c:v>
                </c:pt>
              </c:strCache>
            </c:strRef>
          </c:tx>
          <c:spPr>
            <a:solidFill>
              <a:schemeClr val="accent2"/>
            </a:solidFill>
            <a:ln>
              <a:noFill/>
            </a:ln>
            <a:effectLst/>
          </c:spPr>
          <c:invertIfNegative val="0"/>
          <c:cat>
            <c:strRef>
              <c:f>'Bagshawe - Tablas'!$B$34:$B$40</c:f>
              <c:strCache>
                <c:ptCount val="7"/>
                <c:pt idx="0">
                  <c:v>PINGÜINOS</c:v>
                </c:pt>
                <c:pt idx="1">
                  <c:v>PINNÍPEDOS</c:v>
                </c:pt>
                <c:pt idx="2">
                  <c:v>CETÁCEOS</c:v>
                </c:pt>
                <c:pt idx="3">
                  <c:v>AVES - OTRAS</c:v>
                </c:pt>
                <c:pt idx="4">
                  <c:v>PECES</c:v>
                </c:pt>
                <c:pt idx="5">
                  <c:v>PERROS</c:v>
                </c:pt>
                <c:pt idx="6">
                  <c:v>OTROS</c:v>
                </c:pt>
              </c:strCache>
            </c:strRef>
          </c:cat>
          <c:val>
            <c:numRef>
              <c:f>'Bagshawe - Tablas'!$R$34:$R$40</c:f>
              <c:numCache>
                <c:formatCode>General</c:formatCode>
                <c:ptCount val="7"/>
                <c:pt idx="0">
                  <c:v>1.0</c:v>
                </c:pt>
                <c:pt idx="1">
                  <c:v>0.0</c:v>
                </c:pt>
                <c:pt idx="2">
                  <c:v>36.0</c:v>
                </c:pt>
                <c:pt idx="3">
                  <c:v>1.0</c:v>
                </c:pt>
                <c:pt idx="4">
                  <c:v>0.0</c:v>
                </c:pt>
                <c:pt idx="5">
                  <c:v>0.0</c:v>
                </c:pt>
                <c:pt idx="6">
                  <c:v>0.0</c:v>
                </c:pt>
              </c:numCache>
            </c:numRef>
          </c:val>
        </c:ser>
        <c:ser>
          <c:idx val="2"/>
          <c:order val="2"/>
          <c:tx>
            <c:strRef>
              <c:f>'Bagshawe - Tablas'!$S$33</c:f>
              <c:strCache>
                <c:ptCount val="1"/>
                <c:pt idx="0">
                  <c:v>en Objeto</c:v>
                </c:pt>
              </c:strCache>
            </c:strRef>
          </c:tx>
          <c:spPr>
            <a:solidFill>
              <a:schemeClr val="accent3"/>
            </a:solidFill>
            <a:ln>
              <a:noFill/>
            </a:ln>
            <a:effectLst/>
          </c:spPr>
          <c:invertIfNegative val="0"/>
          <c:cat>
            <c:strRef>
              <c:f>'Bagshawe - Tablas'!$B$34:$B$40</c:f>
              <c:strCache>
                <c:ptCount val="7"/>
                <c:pt idx="0">
                  <c:v>PINGÜINOS</c:v>
                </c:pt>
                <c:pt idx="1">
                  <c:v>PINNÍPEDOS</c:v>
                </c:pt>
                <c:pt idx="2">
                  <c:v>CETÁCEOS</c:v>
                </c:pt>
                <c:pt idx="3">
                  <c:v>AVES - OTRAS</c:v>
                </c:pt>
                <c:pt idx="4">
                  <c:v>PECES</c:v>
                </c:pt>
                <c:pt idx="5">
                  <c:v>PERROS</c:v>
                </c:pt>
                <c:pt idx="6">
                  <c:v>OTROS</c:v>
                </c:pt>
              </c:strCache>
            </c:strRef>
          </c:cat>
          <c:val>
            <c:numRef>
              <c:f>'Bagshawe - Tablas'!$S$34:$S$40</c:f>
              <c:numCache>
                <c:formatCode>General</c:formatCode>
                <c:ptCount val="7"/>
                <c:pt idx="0">
                  <c:v>1.0</c:v>
                </c:pt>
                <c:pt idx="1">
                  <c:v>2.0</c:v>
                </c:pt>
                <c:pt idx="2">
                  <c:v>1.0</c:v>
                </c:pt>
                <c:pt idx="3">
                  <c:v>0.0</c:v>
                </c:pt>
                <c:pt idx="4">
                  <c:v>0.0</c:v>
                </c:pt>
                <c:pt idx="5">
                  <c:v>3.0</c:v>
                </c:pt>
                <c:pt idx="6">
                  <c:v>0.0</c:v>
                </c:pt>
              </c:numCache>
            </c:numRef>
          </c:val>
        </c:ser>
        <c:ser>
          <c:idx val="3"/>
          <c:order val="3"/>
          <c:tx>
            <c:strRef>
              <c:f>'Bagshawe - Tablas'!$T$33</c:f>
              <c:strCache>
                <c:ptCount val="1"/>
                <c:pt idx="0">
                  <c:v>en Muestra</c:v>
                </c:pt>
              </c:strCache>
            </c:strRef>
          </c:tx>
          <c:spPr>
            <a:solidFill>
              <a:schemeClr val="accent4"/>
            </a:solidFill>
            <a:ln>
              <a:noFill/>
            </a:ln>
            <a:effectLst/>
          </c:spPr>
          <c:invertIfNegative val="0"/>
          <c:cat>
            <c:strRef>
              <c:f>'Bagshawe - Tablas'!$B$34:$B$40</c:f>
              <c:strCache>
                <c:ptCount val="7"/>
                <c:pt idx="0">
                  <c:v>PINGÜINOS</c:v>
                </c:pt>
                <c:pt idx="1">
                  <c:v>PINNÍPEDOS</c:v>
                </c:pt>
                <c:pt idx="2">
                  <c:v>CETÁCEOS</c:v>
                </c:pt>
                <c:pt idx="3">
                  <c:v>AVES - OTRAS</c:v>
                </c:pt>
                <c:pt idx="4">
                  <c:v>PECES</c:v>
                </c:pt>
                <c:pt idx="5">
                  <c:v>PERROS</c:v>
                </c:pt>
                <c:pt idx="6">
                  <c:v>OTROS</c:v>
                </c:pt>
              </c:strCache>
            </c:strRef>
          </c:cat>
          <c:val>
            <c:numRef>
              <c:f>'Bagshawe - Tablas'!$T$34:$T$40</c:f>
              <c:numCache>
                <c:formatCode>General</c:formatCode>
                <c:ptCount val="7"/>
                <c:pt idx="0">
                  <c:v>7.0</c:v>
                </c:pt>
                <c:pt idx="1">
                  <c:v>2.0</c:v>
                </c:pt>
                <c:pt idx="2">
                  <c:v>5.0</c:v>
                </c:pt>
                <c:pt idx="3">
                  <c:v>3.0</c:v>
                </c:pt>
                <c:pt idx="4">
                  <c:v>0.0</c:v>
                </c:pt>
                <c:pt idx="5">
                  <c:v>0.0</c:v>
                </c:pt>
                <c:pt idx="6">
                  <c:v>0.0</c:v>
                </c:pt>
              </c:numCache>
            </c:numRef>
          </c:val>
        </c:ser>
        <c:dLbls>
          <c:showLegendKey val="0"/>
          <c:showVal val="0"/>
          <c:showCatName val="0"/>
          <c:showSerName val="0"/>
          <c:showPercent val="0"/>
          <c:showBubbleSize val="0"/>
        </c:dLbls>
        <c:gapWidth val="150"/>
        <c:overlap val="100"/>
        <c:axId val="-441993424"/>
        <c:axId val="-442157872"/>
      </c:barChart>
      <c:catAx>
        <c:axId val="-441993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_tradnl"/>
          </a:p>
        </c:txPr>
        <c:crossAx val="-442157872"/>
        <c:crosses val="autoZero"/>
        <c:auto val="1"/>
        <c:lblAlgn val="ctr"/>
        <c:lblOffset val="100"/>
        <c:noMultiLvlLbl val="0"/>
      </c:catAx>
      <c:valAx>
        <c:axId val="-442157872"/>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crossAx val="-4419934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_trad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_tradn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CAZA (Humanos a Animales)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_tradnl"/>
        </a:p>
      </c:txPr>
    </c:title>
    <c:autoTitleDeleted val="0"/>
    <c:plotArea>
      <c:layout/>
      <c:barChart>
        <c:barDir val="col"/>
        <c:grouping val="clustered"/>
        <c:varyColors val="0"/>
        <c:ser>
          <c:idx val="0"/>
          <c:order val="0"/>
          <c:tx>
            <c:strRef>
              <c:f>'Bagshawe - Tablas'!$O$33</c:f>
              <c:strCache>
                <c:ptCount val="1"/>
                <c:pt idx="0">
                  <c:v>Humano-Animal</c:v>
                </c:pt>
              </c:strCache>
            </c:strRef>
          </c:tx>
          <c:spPr>
            <a:solidFill>
              <a:schemeClr val="accent1"/>
            </a:solidFill>
            <a:ln>
              <a:noFill/>
            </a:ln>
            <a:effectLst/>
          </c:spPr>
          <c:invertIfNegative val="0"/>
          <c:cat>
            <c:strRef>
              <c:f>'Bagshawe - Tablas'!$B$34:$B$40</c:f>
              <c:strCache>
                <c:ptCount val="7"/>
                <c:pt idx="0">
                  <c:v>PINGÜINOS</c:v>
                </c:pt>
                <c:pt idx="1">
                  <c:v>PINNÍPEDOS</c:v>
                </c:pt>
                <c:pt idx="2">
                  <c:v>CETÁCEOS</c:v>
                </c:pt>
                <c:pt idx="3">
                  <c:v>AVES - OTRAS</c:v>
                </c:pt>
                <c:pt idx="4">
                  <c:v>PECES</c:v>
                </c:pt>
                <c:pt idx="5">
                  <c:v>PERROS</c:v>
                </c:pt>
                <c:pt idx="6">
                  <c:v>OTROS</c:v>
                </c:pt>
              </c:strCache>
            </c:strRef>
          </c:cat>
          <c:val>
            <c:numRef>
              <c:f>'Bagshawe - Tablas'!$O$34:$O$40</c:f>
              <c:numCache>
                <c:formatCode>General</c:formatCode>
                <c:ptCount val="7"/>
                <c:pt idx="0">
                  <c:v>2.0</c:v>
                </c:pt>
                <c:pt idx="1">
                  <c:v>5.0</c:v>
                </c:pt>
                <c:pt idx="2">
                  <c:v>33.0</c:v>
                </c:pt>
                <c:pt idx="3">
                  <c:v>5.0</c:v>
                </c:pt>
                <c:pt idx="4">
                  <c:v>0.0</c:v>
                </c:pt>
                <c:pt idx="5">
                  <c:v>0.0</c:v>
                </c:pt>
                <c:pt idx="6">
                  <c:v>0.0</c:v>
                </c:pt>
              </c:numCache>
            </c:numRef>
          </c:val>
        </c:ser>
        <c:dLbls>
          <c:showLegendKey val="0"/>
          <c:showVal val="0"/>
          <c:showCatName val="0"/>
          <c:showSerName val="0"/>
          <c:showPercent val="0"/>
          <c:showBubbleSize val="0"/>
        </c:dLbls>
        <c:gapWidth val="219"/>
        <c:overlap val="-27"/>
        <c:axId val="-560418848"/>
        <c:axId val="-586126672"/>
      </c:barChart>
      <c:catAx>
        <c:axId val="-560418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_tradnl"/>
          </a:p>
        </c:txPr>
        <c:crossAx val="-586126672"/>
        <c:crosses val="autoZero"/>
        <c:auto val="1"/>
        <c:lblAlgn val="ctr"/>
        <c:lblOffset val="100"/>
        <c:noMultiLvlLbl val="0"/>
      </c:catAx>
      <c:valAx>
        <c:axId val="-586126672"/>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crossAx val="-560418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_trad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1" Type="http://schemas.openxmlformats.org/officeDocument/2006/relationships/chart" Target="../charts/chart11.xml"/><Relationship Id="rId12" Type="http://schemas.openxmlformats.org/officeDocument/2006/relationships/chart" Target="../charts/chart12.xml"/><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 Id="rId10"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13</xdr:col>
      <xdr:colOff>896591</xdr:colOff>
      <xdr:row>53</xdr:row>
      <xdr:rowOff>36056</xdr:rowOff>
    </xdr:from>
    <xdr:to>
      <xdr:col>23</xdr:col>
      <xdr:colOff>58962</xdr:colOff>
      <xdr:row>64</xdr:row>
      <xdr:rowOff>152400</xdr:rowOff>
    </xdr:to>
    <xdr:grpSp>
      <xdr:nvGrpSpPr>
        <xdr:cNvPr id="2" name="Agrupar 1"/>
        <xdr:cNvGrpSpPr/>
      </xdr:nvGrpSpPr>
      <xdr:grpSpPr>
        <a:xfrm>
          <a:off x="12977466" y="17006431"/>
          <a:ext cx="8369871" cy="3608844"/>
          <a:chOff x="7620000" y="16944135"/>
          <a:chExt cx="8341552" cy="5578864"/>
        </a:xfrm>
      </xdr:grpSpPr>
      <xdr:graphicFrame macro="">
        <xdr:nvGraphicFramePr>
          <xdr:cNvPr id="3" name="Gráfico 2"/>
          <xdr:cNvGraphicFramePr>
            <a:graphicFrameLocks/>
          </xdr:cNvGraphicFramePr>
        </xdr:nvGraphicFramePr>
        <xdr:xfrm>
          <a:off x="7620000" y="16944135"/>
          <a:ext cx="8341552" cy="2803933"/>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xdr:cNvGraphicFramePr>
            <a:graphicFrameLocks/>
          </xdr:cNvGraphicFramePr>
        </xdr:nvGraphicFramePr>
        <xdr:xfrm>
          <a:off x="7623623" y="19862020"/>
          <a:ext cx="8336031" cy="2660979"/>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24</xdr:col>
      <xdr:colOff>297794</xdr:colOff>
      <xdr:row>29</xdr:row>
      <xdr:rowOff>201447</xdr:rowOff>
    </xdr:from>
    <xdr:to>
      <xdr:col>45</xdr:col>
      <xdr:colOff>198528</xdr:colOff>
      <xdr:row>39</xdr:row>
      <xdr:rowOff>87587</xdr:rowOff>
    </xdr:to>
    <xdr:grpSp>
      <xdr:nvGrpSpPr>
        <xdr:cNvPr id="9" name="Agrupar 8"/>
        <xdr:cNvGrpSpPr/>
      </xdr:nvGrpSpPr>
      <xdr:grpSpPr>
        <a:xfrm>
          <a:off x="22506919" y="9408947"/>
          <a:ext cx="19236484" cy="3204015"/>
          <a:chOff x="1392621" y="12999836"/>
          <a:chExt cx="19213493" cy="4604991"/>
        </a:xfrm>
      </xdr:grpSpPr>
      <xdr:graphicFrame macro="">
        <xdr:nvGraphicFramePr>
          <xdr:cNvPr id="10" name="Gráfico 9"/>
          <xdr:cNvGraphicFramePr/>
        </xdr:nvGraphicFramePr>
        <xdr:xfrm>
          <a:off x="1392623" y="12999836"/>
          <a:ext cx="4630390" cy="202119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11" name="Gráfico 10"/>
          <xdr:cNvGraphicFramePr/>
        </xdr:nvGraphicFramePr>
        <xdr:xfrm>
          <a:off x="6195264" y="13035747"/>
          <a:ext cx="4650828" cy="2014483"/>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2" name="Gráfico 11"/>
          <xdr:cNvGraphicFramePr/>
        </xdr:nvGraphicFramePr>
        <xdr:xfrm>
          <a:off x="11027103" y="13014435"/>
          <a:ext cx="4674184" cy="2079588"/>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3" name="Gráfico 12"/>
          <xdr:cNvGraphicFramePr/>
        </xdr:nvGraphicFramePr>
        <xdr:xfrm>
          <a:off x="15902735" y="12999837"/>
          <a:ext cx="4572001" cy="2152578"/>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4" name="Gráfico 13"/>
          <xdr:cNvGraphicFramePr/>
        </xdr:nvGraphicFramePr>
        <xdr:xfrm>
          <a:off x="1392621" y="15174894"/>
          <a:ext cx="4636229" cy="2283956"/>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5" name="Gráfico 14"/>
          <xdr:cNvGraphicFramePr/>
        </xdr:nvGraphicFramePr>
        <xdr:xfrm>
          <a:off x="11114689" y="15320871"/>
          <a:ext cx="4782207" cy="2283956"/>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6" name="Gráfico 15"/>
          <xdr:cNvGraphicFramePr/>
        </xdr:nvGraphicFramePr>
        <xdr:xfrm>
          <a:off x="6166069" y="15189492"/>
          <a:ext cx="4709218" cy="2313151"/>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7" name="Gráfico 16"/>
          <xdr:cNvGraphicFramePr/>
        </xdr:nvGraphicFramePr>
        <xdr:xfrm>
          <a:off x="16034114" y="15335469"/>
          <a:ext cx="4572000" cy="2181772"/>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14</xdr:col>
      <xdr:colOff>357188</xdr:colOff>
      <xdr:row>98</xdr:row>
      <xdr:rowOff>152400</xdr:rowOff>
    </xdr:from>
    <xdr:to>
      <xdr:col>19</xdr:col>
      <xdr:colOff>325438</xdr:colOff>
      <xdr:row>106</xdr:row>
      <xdr:rowOff>101600</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373063</xdr:colOff>
      <xdr:row>61</xdr:row>
      <xdr:rowOff>184150</xdr:rowOff>
    </xdr:from>
    <xdr:to>
      <xdr:col>13</xdr:col>
      <xdr:colOff>230188</xdr:colOff>
      <xdr:row>70</xdr:row>
      <xdr:rowOff>69850</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BZ463"/>
  <sheetViews>
    <sheetView tabSelected="1" zoomScale="70" zoomScaleNormal="70" zoomScalePageLayoutView="70" workbookViewId="0">
      <pane xSplit="200" activePane="topRight"/>
      <selection activeCell="BT63" sqref="BT63"/>
      <selection pane="topRight" activeCell="BT98" sqref="BT98"/>
    </sheetView>
  </sheetViews>
  <sheetFormatPr baseColWidth="10" defaultRowHeight="28" customHeight="1" x14ac:dyDescent="0.15"/>
  <cols>
    <col min="1" max="1" width="9.1640625" style="51" customWidth="1"/>
    <col min="2" max="2" width="11" style="51" customWidth="1"/>
    <col min="3" max="5" width="8.1640625" style="51" customWidth="1"/>
    <col min="6" max="6" width="11" style="51" customWidth="1"/>
    <col min="7" max="10" width="8.1640625" style="51" customWidth="1"/>
    <col min="11" max="23" width="7.83203125" style="75" customWidth="1"/>
    <col min="24" max="24" width="15" style="75" customWidth="1"/>
    <col min="25" max="31" width="8.33203125" style="51" customWidth="1"/>
    <col min="32" max="37" width="8.1640625" style="51" customWidth="1"/>
    <col min="38" max="47" width="6.83203125" style="51" customWidth="1"/>
    <col min="48" max="48" width="8.83203125" style="51" bestFit="1" customWidth="1"/>
    <col min="49" max="49" width="7.6640625" style="51" bestFit="1" customWidth="1"/>
    <col min="50" max="50" width="7.83203125" style="51" bestFit="1" customWidth="1"/>
    <col min="51" max="51" width="8.6640625" style="51" bestFit="1" customWidth="1"/>
    <col min="52" max="52" width="10" style="51" bestFit="1" customWidth="1"/>
    <col min="53" max="53" width="8.6640625" style="51" bestFit="1" customWidth="1"/>
    <col min="54" max="54" width="8" style="51" bestFit="1" customWidth="1"/>
    <col min="55" max="55" width="5.83203125" style="51" bestFit="1" customWidth="1"/>
    <col min="56" max="56" width="8.33203125" style="51" bestFit="1" customWidth="1"/>
    <col min="57" max="57" width="8" style="51" bestFit="1" customWidth="1"/>
    <col min="58" max="58" width="8.6640625" style="51" bestFit="1" customWidth="1"/>
    <col min="59" max="59" width="3.83203125" style="51" bestFit="1" customWidth="1"/>
    <col min="60" max="60" width="6.1640625" style="51" bestFit="1" customWidth="1"/>
    <col min="61" max="61" width="7.6640625" style="51" bestFit="1" customWidth="1"/>
    <col min="62" max="62" width="7.83203125" style="51" bestFit="1" customWidth="1"/>
    <col min="63" max="64" width="8.5" style="51" bestFit="1" customWidth="1"/>
    <col min="65" max="65" width="5.5" style="51" bestFit="1" customWidth="1"/>
    <col min="66" max="66" width="9" style="51" bestFit="1" customWidth="1"/>
    <col min="67" max="67" width="7" style="51" bestFit="1" customWidth="1"/>
    <col min="68" max="68" width="4.6640625" style="51" bestFit="1" customWidth="1"/>
    <col min="69" max="69" width="6.6640625" style="51" bestFit="1" customWidth="1"/>
    <col min="70" max="71" width="9.5" style="51" bestFit="1" customWidth="1"/>
    <col min="72" max="72" width="93.6640625" style="93" customWidth="1"/>
    <col min="73" max="73" width="9.5" style="51" customWidth="1"/>
    <col min="74" max="74" width="10.1640625" style="51" customWidth="1"/>
    <col min="75" max="75" width="67.5" style="51" customWidth="1"/>
    <col min="76" max="78" width="10.83203125" style="51"/>
    <col min="79" max="16384" width="10.83203125" style="74"/>
  </cols>
  <sheetData>
    <row r="1" spans="1:76" ht="28" customHeight="1" x14ac:dyDescent="0.15">
      <c r="A1" s="339" t="s">
        <v>60</v>
      </c>
      <c r="B1" s="339"/>
      <c r="C1" s="328" t="s">
        <v>58</v>
      </c>
      <c r="D1" s="328"/>
      <c r="E1" s="328"/>
      <c r="F1" s="328"/>
      <c r="G1" s="328"/>
      <c r="H1" s="328"/>
      <c r="I1" s="328"/>
      <c r="J1" s="328"/>
      <c r="K1" s="328"/>
      <c r="L1" s="328"/>
      <c r="M1" s="328"/>
      <c r="N1" s="328"/>
      <c r="O1" s="328"/>
      <c r="P1" s="328"/>
      <c r="Q1" s="328"/>
      <c r="R1" s="328"/>
      <c r="S1" s="328"/>
      <c r="T1" s="328"/>
      <c r="U1" s="328"/>
      <c r="V1" s="328"/>
      <c r="W1" s="328"/>
      <c r="X1" s="336" t="s">
        <v>59</v>
      </c>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c r="BN1" s="327" t="s">
        <v>75</v>
      </c>
      <c r="BO1" s="327"/>
      <c r="BP1" s="328" t="s">
        <v>76</v>
      </c>
      <c r="BQ1" s="328"/>
      <c r="BR1" s="328" t="s">
        <v>77</v>
      </c>
      <c r="BS1" s="328"/>
      <c r="BT1" s="329" t="s">
        <v>493</v>
      </c>
      <c r="BU1" s="77"/>
      <c r="BV1" s="77"/>
      <c r="BW1" s="77"/>
      <c r="BX1" s="55"/>
    </row>
    <row r="2" spans="1:76" ht="28" customHeight="1" x14ac:dyDescent="0.15">
      <c r="A2" s="339"/>
      <c r="B2" s="339"/>
      <c r="C2" s="327" t="s">
        <v>65</v>
      </c>
      <c r="D2" s="328" t="s">
        <v>67</v>
      </c>
      <c r="E2" s="328"/>
      <c r="F2" s="327" t="s">
        <v>68</v>
      </c>
      <c r="G2" s="327" t="s">
        <v>69</v>
      </c>
      <c r="H2" s="327" t="s">
        <v>74</v>
      </c>
      <c r="I2" s="327"/>
      <c r="J2" s="327"/>
      <c r="K2" s="327" t="s">
        <v>66</v>
      </c>
      <c r="L2" s="327" t="s">
        <v>70</v>
      </c>
      <c r="M2" s="327" t="s">
        <v>71</v>
      </c>
      <c r="N2" s="327"/>
      <c r="O2" s="327" t="s">
        <v>72</v>
      </c>
      <c r="P2" s="327"/>
      <c r="Q2" s="327" t="s">
        <v>73</v>
      </c>
      <c r="R2" s="327"/>
      <c r="S2" s="327"/>
      <c r="T2" s="327"/>
      <c r="U2" s="327" t="s">
        <v>78</v>
      </c>
      <c r="V2" s="327"/>
      <c r="W2" s="327"/>
      <c r="X2" s="201" t="s">
        <v>53</v>
      </c>
      <c r="Y2" s="333" t="s">
        <v>25</v>
      </c>
      <c r="Z2" s="334"/>
      <c r="AA2" s="334"/>
      <c r="AB2" s="334"/>
      <c r="AC2" s="334"/>
      <c r="AD2" s="334"/>
      <c r="AE2" s="335"/>
      <c r="AF2" s="333" t="s">
        <v>51</v>
      </c>
      <c r="AG2" s="334"/>
      <c r="AH2" s="334"/>
      <c r="AI2" s="334"/>
      <c r="AJ2" s="334"/>
      <c r="AK2" s="335"/>
      <c r="AL2" s="333" t="s">
        <v>26</v>
      </c>
      <c r="AM2" s="334"/>
      <c r="AN2" s="334"/>
      <c r="AO2" s="334"/>
      <c r="AP2" s="334"/>
      <c r="AQ2" s="334"/>
      <c r="AR2" s="334"/>
      <c r="AS2" s="334"/>
      <c r="AT2" s="334"/>
      <c r="AU2" s="335"/>
      <c r="AV2" s="333" t="s">
        <v>37</v>
      </c>
      <c r="AW2" s="334"/>
      <c r="AX2" s="334"/>
      <c r="AY2" s="334"/>
      <c r="AZ2" s="334"/>
      <c r="BA2" s="334"/>
      <c r="BB2" s="334"/>
      <c r="BC2" s="334"/>
      <c r="BD2" s="334"/>
      <c r="BE2" s="334"/>
      <c r="BF2" s="334"/>
      <c r="BG2" s="335"/>
      <c r="BH2" s="333" t="s">
        <v>57</v>
      </c>
      <c r="BI2" s="334"/>
      <c r="BJ2" s="334"/>
      <c r="BK2" s="334"/>
      <c r="BL2" s="334"/>
      <c r="BM2" s="335"/>
      <c r="BN2" s="332"/>
      <c r="BO2" s="327"/>
      <c r="BP2" s="328"/>
      <c r="BQ2" s="328"/>
      <c r="BR2" s="328"/>
      <c r="BS2" s="328"/>
      <c r="BT2" s="330"/>
      <c r="BU2" s="77"/>
      <c r="BV2" s="77"/>
      <c r="BW2" s="77"/>
      <c r="BX2" s="55"/>
    </row>
    <row r="3" spans="1:76" ht="60" customHeight="1" x14ac:dyDescent="0.15">
      <c r="A3" s="85" t="s">
        <v>275</v>
      </c>
      <c r="B3" s="85" t="s">
        <v>274</v>
      </c>
      <c r="C3" s="327"/>
      <c r="D3" s="69" t="s">
        <v>11</v>
      </c>
      <c r="E3" s="69" t="s">
        <v>12</v>
      </c>
      <c r="F3" s="327"/>
      <c r="G3" s="327"/>
      <c r="H3" s="69" t="s">
        <v>285</v>
      </c>
      <c r="I3" s="69" t="s">
        <v>286</v>
      </c>
      <c r="J3" s="69" t="s">
        <v>119</v>
      </c>
      <c r="K3" s="327"/>
      <c r="L3" s="327"/>
      <c r="M3" s="69" t="s">
        <v>55</v>
      </c>
      <c r="N3" s="69" t="s">
        <v>56</v>
      </c>
      <c r="O3" s="69" t="s">
        <v>64</v>
      </c>
      <c r="P3" s="69" t="s">
        <v>63</v>
      </c>
      <c r="Q3" s="69" t="s">
        <v>13</v>
      </c>
      <c r="R3" s="69" t="s">
        <v>14</v>
      </c>
      <c r="S3" s="69" t="s">
        <v>20</v>
      </c>
      <c r="T3" s="69" t="s">
        <v>18</v>
      </c>
      <c r="U3" s="69" t="s">
        <v>23</v>
      </c>
      <c r="V3" s="69" t="s">
        <v>16</v>
      </c>
      <c r="W3" s="70" t="s">
        <v>21</v>
      </c>
      <c r="X3" s="71" t="s">
        <v>52</v>
      </c>
      <c r="Y3" s="208" t="s">
        <v>27</v>
      </c>
      <c r="Z3" s="209" t="s">
        <v>28</v>
      </c>
      <c r="AA3" s="209" t="s">
        <v>29</v>
      </c>
      <c r="AB3" s="209" t="s">
        <v>30</v>
      </c>
      <c r="AC3" s="209" t="s">
        <v>169</v>
      </c>
      <c r="AD3" s="209" t="s">
        <v>171</v>
      </c>
      <c r="AE3" s="210" t="s">
        <v>40</v>
      </c>
      <c r="AF3" s="202" t="s">
        <v>19</v>
      </c>
      <c r="AG3" s="203" t="s">
        <v>31</v>
      </c>
      <c r="AH3" s="203" t="s">
        <v>32</v>
      </c>
      <c r="AI3" s="203" t="s">
        <v>33</v>
      </c>
      <c r="AJ3" s="203" t="s">
        <v>310</v>
      </c>
      <c r="AK3" s="204" t="s">
        <v>40</v>
      </c>
      <c r="AL3" s="202" t="s">
        <v>34</v>
      </c>
      <c r="AM3" s="203" t="s">
        <v>35</v>
      </c>
      <c r="AN3" s="203" t="s">
        <v>36</v>
      </c>
      <c r="AO3" s="203" t="s">
        <v>49</v>
      </c>
      <c r="AP3" s="203" t="s">
        <v>79</v>
      </c>
      <c r="AQ3" s="203" t="s">
        <v>102</v>
      </c>
      <c r="AR3" s="203" t="s">
        <v>277</v>
      </c>
      <c r="AS3" s="203" t="s">
        <v>279</v>
      </c>
      <c r="AT3" s="203" t="s">
        <v>283</v>
      </c>
      <c r="AU3" s="204" t="s">
        <v>40</v>
      </c>
      <c r="AV3" s="202" t="s">
        <v>7</v>
      </c>
      <c r="AW3" s="203" t="s">
        <v>50</v>
      </c>
      <c r="AX3" s="203" t="s">
        <v>38</v>
      </c>
      <c r="AY3" s="203" t="s">
        <v>39</v>
      </c>
      <c r="AZ3" s="203" t="s">
        <v>284</v>
      </c>
      <c r="BA3" s="203" t="s">
        <v>17</v>
      </c>
      <c r="BB3" s="203" t="s">
        <v>6</v>
      </c>
      <c r="BC3" s="203" t="s">
        <v>46</v>
      </c>
      <c r="BD3" s="203" t="s">
        <v>22</v>
      </c>
      <c r="BE3" s="203" t="s">
        <v>42</v>
      </c>
      <c r="BF3" s="203" t="s">
        <v>45</v>
      </c>
      <c r="BG3" s="204" t="s">
        <v>40</v>
      </c>
      <c r="BH3" s="206" t="s">
        <v>41</v>
      </c>
      <c r="BI3" s="207" t="s">
        <v>44</v>
      </c>
      <c r="BJ3" s="207" t="s">
        <v>138</v>
      </c>
      <c r="BK3" s="203" t="s">
        <v>43</v>
      </c>
      <c r="BL3" s="203" t="s">
        <v>47</v>
      </c>
      <c r="BM3" s="204" t="s">
        <v>48</v>
      </c>
      <c r="BN3" s="205" t="s">
        <v>2</v>
      </c>
      <c r="BO3" s="72" t="s">
        <v>3</v>
      </c>
      <c r="BP3" s="73" t="s">
        <v>4</v>
      </c>
      <c r="BQ3" s="72" t="s">
        <v>5</v>
      </c>
      <c r="BR3" s="72" t="s">
        <v>1</v>
      </c>
      <c r="BS3" s="69" t="s">
        <v>24</v>
      </c>
      <c r="BT3" s="331"/>
      <c r="BU3" s="77"/>
      <c r="BV3" s="77"/>
      <c r="BW3" s="77"/>
      <c r="BX3" s="55"/>
    </row>
    <row r="4" spans="1:76" ht="28" customHeight="1" x14ac:dyDescent="0.15">
      <c r="A4" s="86">
        <v>1</v>
      </c>
      <c r="B4" s="58" t="s">
        <v>61</v>
      </c>
      <c r="C4" s="57">
        <v>1</v>
      </c>
      <c r="D4" s="55"/>
      <c r="E4" s="55"/>
      <c r="F4" s="55">
        <v>1</v>
      </c>
      <c r="G4" s="55">
        <v>1</v>
      </c>
      <c r="H4" s="55">
        <v>1</v>
      </c>
      <c r="I4" s="55"/>
      <c r="J4" s="55">
        <v>1</v>
      </c>
      <c r="K4" s="62"/>
      <c r="L4" s="56"/>
      <c r="M4" s="56"/>
      <c r="N4" s="56"/>
      <c r="O4" s="56"/>
      <c r="P4" s="56"/>
      <c r="Q4" s="56"/>
      <c r="R4" s="56"/>
      <c r="S4" s="56"/>
      <c r="T4" s="56"/>
      <c r="U4" s="56"/>
      <c r="V4" s="56"/>
      <c r="W4" s="56"/>
      <c r="X4" s="62" t="s">
        <v>314</v>
      </c>
      <c r="Y4" s="55"/>
      <c r="Z4" s="55"/>
      <c r="AA4" s="55"/>
      <c r="AB4" s="55"/>
      <c r="AC4" s="55"/>
      <c r="AD4" s="55"/>
      <c r="AE4" s="58">
        <v>1</v>
      </c>
      <c r="AF4" s="57"/>
      <c r="AG4" s="55"/>
      <c r="AH4" s="55"/>
      <c r="AI4" s="55"/>
      <c r="AJ4" s="55"/>
      <c r="AK4" s="58"/>
      <c r="AL4" s="55"/>
      <c r="AM4" s="55"/>
      <c r="AN4" s="55"/>
      <c r="AO4" s="55"/>
      <c r="AP4" s="55"/>
      <c r="AQ4" s="55"/>
      <c r="AR4" s="55"/>
      <c r="AS4" s="55"/>
      <c r="AT4" s="55"/>
      <c r="AU4" s="55"/>
      <c r="AV4" s="57"/>
      <c r="AW4" s="55"/>
      <c r="AX4" s="55"/>
      <c r="AY4" s="55"/>
      <c r="AZ4" s="55"/>
      <c r="BA4" s="55"/>
      <c r="BB4" s="55"/>
      <c r="BC4" s="55"/>
      <c r="BD4" s="55"/>
      <c r="BE4" s="55"/>
      <c r="BF4" s="55"/>
      <c r="BG4" s="58"/>
      <c r="BH4" s="55"/>
      <c r="BI4" s="55"/>
      <c r="BJ4" s="55"/>
      <c r="BK4" s="55"/>
      <c r="BL4" s="55"/>
      <c r="BM4" s="58"/>
      <c r="BN4" s="55">
        <v>1</v>
      </c>
      <c r="BO4" s="55">
        <v>1</v>
      </c>
      <c r="BP4" s="57"/>
      <c r="BQ4" s="58">
        <v>1</v>
      </c>
      <c r="BR4" s="55"/>
      <c r="BS4" s="55">
        <v>1</v>
      </c>
      <c r="BT4" s="87" t="s">
        <v>505</v>
      </c>
      <c r="BU4" s="56"/>
      <c r="BV4" s="56"/>
      <c r="BW4" s="56"/>
      <c r="BX4" s="55"/>
    </row>
    <row r="5" spans="1:76" ht="28" customHeight="1" x14ac:dyDescent="0.15">
      <c r="A5" s="86">
        <v>2</v>
      </c>
      <c r="B5" s="58" t="s">
        <v>61</v>
      </c>
      <c r="C5" s="57"/>
      <c r="D5" s="55"/>
      <c r="E5" s="55"/>
      <c r="F5" s="55">
        <v>1</v>
      </c>
      <c r="G5" s="55"/>
      <c r="H5" s="55">
        <v>1</v>
      </c>
      <c r="I5" s="55"/>
      <c r="J5" s="55"/>
      <c r="K5" s="62"/>
      <c r="L5" s="56"/>
      <c r="M5" s="56"/>
      <c r="N5" s="56"/>
      <c r="O5" s="56"/>
      <c r="P5" s="56"/>
      <c r="Q5" s="56">
        <v>1</v>
      </c>
      <c r="R5" s="56"/>
      <c r="S5" s="56"/>
      <c r="T5" s="56"/>
      <c r="U5" s="56"/>
      <c r="V5" s="56"/>
      <c r="W5" s="56"/>
      <c r="X5" s="62" t="s">
        <v>315</v>
      </c>
      <c r="Y5" s="55"/>
      <c r="Z5" s="55"/>
      <c r="AA5" s="55"/>
      <c r="AB5" s="55"/>
      <c r="AC5" s="55"/>
      <c r="AD5" s="55"/>
      <c r="AE5" s="58">
        <v>1</v>
      </c>
      <c r="AF5" s="57"/>
      <c r="AG5" s="55"/>
      <c r="AH5" s="55"/>
      <c r="AI5" s="55"/>
      <c r="AJ5" s="55"/>
      <c r="AK5" s="58"/>
      <c r="AL5" s="55"/>
      <c r="AM5" s="55"/>
      <c r="AN5" s="55"/>
      <c r="AO5" s="55"/>
      <c r="AP5" s="55"/>
      <c r="AQ5" s="55"/>
      <c r="AR5" s="55"/>
      <c r="AS5" s="55"/>
      <c r="AT5" s="55"/>
      <c r="AU5" s="55"/>
      <c r="AV5" s="57"/>
      <c r="AW5" s="55"/>
      <c r="AX5" s="55"/>
      <c r="AY5" s="55"/>
      <c r="AZ5" s="55"/>
      <c r="BA5" s="55"/>
      <c r="BB5" s="55"/>
      <c r="BC5" s="55"/>
      <c r="BD5" s="55"/>
      <c r="BE5" s="55"/>
      <c r="BF5" s="55"/>
      <c r="BG5" s="58"/>
      <c r="BH5" s="55"/>
      <c r="BI5" s="55"/>
      <c r="BJ5" s="55"/>
      <c r="BK5" s="55"/>
      <c r="BL5" s="55"/>
      <c r="BM5" s="58"/>
      <c r="BN5" s="55">
        <v>1</v>
      </c>
      <c r="BO5" s="55">
        <v>1</v>
      </c>
      <c r="BP5" s="57"/>
      <c r="BQ5" s="58">
        <v>1</v>
      </c>
      <c r="BR5" s="55"/>
      <c r="BS5" s="55">
        <v>1</v>
      </c>
      <c r="BT5" s="87" t="s">
        <v>506</v>
      </c>
      <c r="BU5" s="56"/>
      <c r="BV5" s="56"/>
      <c r="BW5" s="56"/>
      <c r="BX5" s="55"/>
    </row>
    <row r="6" spans="1:76" ht="28" customHeight="1" x14ac:dyDescent="0.15">
      <c r="A6" s="86">
        <v>3</v>
      </c>
      <c r="B6" s="58" t="s">
        <v>61</v>
      </c>
      <c r="C6" s="57">
        <v>1</v>
      </c>
      <c r="D6" s="55"/>
      <c r="E6" s="55"/>
      <c r="F6" s="55">
        <v>1</v>
      </c>
      <c r="G6" s="55"/>
      <c r="H6" s="55">
        <v>1</v>
      </c>
      <c r="I6" s="55"/>
      <c r="J6" s="55"/>
      <c r="K6" s="62"/>
      <c r="L6" s="56"/>
      <c r="M6" s="56"/>
      <c r="N6" s="56"/>
      <c r="O6" s="56"/>
      <c r="P6" s="56"/>
      <c r="Q6" s="56"/>
      <c r="R6" s="56"/>
      <c r="S6" s="56"/>
      <c r="T6" s="56"/>
      <c r="U6" s="56"/>
      <c r="V6" s="56"/>
      <c r="W6" s="56"/>
      <c r="X6" s="62" t="s">
        <v>6</v>
      </c>
      <c r="Y6" s="55"/>
      <c r="Z6" s="55"/>
      <c r="AA6" s="55"/>
      <c r="AB6" s="55"/>
      <c r="AC6" s="55"/>
      <c r="AD6" s="55"/>
      <c r="AE6" s="58"/>
      <c r="AF6" s="57"/>
      <c r="AG6" s="55"/>
      <c r="AH6" s="55"/>
      <c r="AI6" s="55"/>
      <c r="AJ6" s="55"/>
      <c r="AK6" s="58"/>
      <c r="AL6" s="55"/>
      <c r="AM6" s="55"/>
      <c r="AN6" s="55"/>
      <c r="AO6" s="55"/>
      <c r="AP6" s="55"/>
      <c r="AQ6" s="55"/>
      <c r="AR6" s="55"/>
      <c r="AS6" s="55"/>
      <c r="AT6" s="55"/>
      <c r="AU6" s="55"/>
      <c r="AV6" s="57"/>
      <c r="AW6" s="55"/>
      <c r="AX6" s="55"/>
      <c r="AY6" s="55"/>
      <c r="AZ6" s="55"/>
      <c r="BA6" s="55"/>
      <c r="BB6" s="55">
        <v>1</v>
      </c>
      <c r="BC6" s="55"/>
      <c r="BD6" s="55"/>
      <c r="BE6" s="55"/>
      <c r="BF6" s="55"/>
      <c r="BG6" s="58"/>
      <c r="BH6" s="55"/>
      <c r="BI6" s="55"/>
      <c r="BJ6" s="55"/>
      <c r="BK6" s="55"/>
      <c r="BL6" s="55"/>
      <c r="BM6" s="58"/>
      <c r="BN6" s="55">
        <v>1</v>
      </c>
      <c r="BO6" s="55">
        <v>1</v>
      </c>
      <c r="BP6" s="57"/>
      <c r="BQ6" s="58">
        <v>1</v>
      </c>
      <c r="BR6" s="55">
        <v>1</v>
      </c>
      <c r="BS6" s="55"/>
      <c r="BT6" s="88" t="s">
        <v>507</v>
      </c>
      <c r="BU6" s="56"/>
      <c r="BV6" s="56"/>
      <c r="BW6" s="56"/>
      <c r="BX6" s="55"/>
    </row>
    <row r="7" spans="1:76" ht="28" customHeight="1" x14ac:dyDescent="0.15">
      <c r="A7" s="86">
        <v>4</v>
      </c>
      <c r="B7" s="58" t="s">
        <v>61</v>
      </c>
      <c r="C7" s="57">
        <v>1</v>
      </c>
      <c r="D7" s="55"/>
      <c r="E7" s="55"/>
      <c r="F7" s="55">
        <v>1</v>
      </c>
      <c r="G7" s="55"/>
      <c r="H7" s="55">
        <v>1</v>
      </c>
      <c r="I7" s="55"/>
      <c r="J7" s="55">
        <v>1</v>
      </c>
      <c r="K7" s="62">
        <v>1</v>
      </c>
      <c r="L7" s="56"/>
      <c r="M7" s="56"/>
      <c r="N7" s="56"/>
      <c r="O7" s="56"/>
      <c r="P7" s="56"/>
      <c r="Q7" s="56"/>
      <c r="R7" s="56"/>
      <c r="S7" s="56"/>
      <c r="T7" s="56"/>
      <c r="U7" s="56"/>
      <c r="V7" s="56"/>
      <c r="W7" s="56"/>
      <c r="X7" s="62" t="s">
        <v>316</v>
      </c>
      <c r="Y7" s="55"/>
      <c r="Z7" s="55"/>
      <c r="AA7" s="55"/>
      <c r="AB7" s="55"/>
      <c r="AC7" s="55"/>
      <c r="AD7" s="55"/>
      <c r="AE7" s="58">
        <v>1</v>
      </c>
      <c r="AF7" s="57"/>
      <c r="AG7" s="55"/>
      <c r="AH7" s="55"/>
      <c r="AI7" s="55"/>
      <c r="AJ7" s="55"/>
      <c r="AK7" s="58"/>
      <c r="AL7" s="55"/>
      <c r="AM7" s="55"/>
      <c r="AN7" s="55"/>
      <c r="AO7" s="55"/>
      <c r="AP7" s="55"/>
      <c r="AQ7" s="55"/>
      <c r="AR7" s="55"/>
      <c r="AS7" s="55"/>
      <c r="AT7" s="55"/>
      <c r="AU7" s="55"/>
      <c r="AV7" s="57"/>
      <c r="AW7" s="55"/>
      <c r="AX7" s="55"/>
      <c r="AY7" s="55"/>
      <c r="AZ7" s="55"/>
      <c r="BA7" s="55"/>
      <c r="BB7" s="55"/>
      <c r="BC7" s="55"/>
      <c r="BD7" s="55"/>
      <c r="BE7" s="55"/>
      <c r="BF7" s="55"/>
      <c r="BG7" s="58"/>
      <c r="BH7" s="55"/>
      <c r="BI7" s="55"/>
      <c r="BJ7" s="55"/>
      <c r="BK7" s="55"/>
      <c r="BL7" s="55"/>
      <c r="BM7" s="58"/>
      <c r="BN7" s="55">
        <v>1</v>
      </c>
      <c r="BO7" s="55">
        <v>1</v>
      </c>
      <c r="BP7" s="57"/>
      <c r="BQ7" s="58">
        <v>1</v>
      </c>
      <c r="BR7" s="55">
        <v>1</v>
      </c>
      <c r="BS7" s="55"/>
      <c r="BT7" s="87" t="s">
        <v>508</v>
      </c>
      <c r="BU7" s="56"/>
      <c r="BV7" s="56"/>
      <c r="BW7" s="56"/>
      <c r="BX7" s="55"/>
    </row>
    <row r="8" spans="1:76" ht="28" customHeight="1" x14ac:dyDescent="0.15">
      <c r="A8" s="86">
        <v>5</v>
      </c>
      <c r="B8" s="58" t="s">
        <v>61</v>
      </c>
      <c r="C8" s="57">
        <v>1</v>
      </c>
      <c r="D8" s="55"/>
      <c r="E8" s="55"/>
      <c r="F8" s="55">
        <v>1</v>
      </c>
      <c r="G8" s="55"/>
      <c r="H8" s="55">
        <v>1</v>
      </c>
      <c r="I8" s="55"/>
      <c r="J8" s="55"/>
      <c r="K8" s="62">
        <v>1</v>
      </c>
      <c r="L8" s="56"/>
      <c r="M8" s="56"/>
      <c r="N8" s="56"/>
      <c r="O8" s="56"/>
      <c r="P8" s="56"/>
      <c r="Q8" s="56"/>
      <c r="R8" s="56"/>
      <c r="S8" s="56"/>
      <c r="T8" s="56"/>
      <c r="U8" s="56"/>
      <c r="V8" s="56"/>
      <c r="W8" s="56"/>
      <c r="X8" s="62" t="s">
        <v>317</v>
      </c>
      <c r="Y8" s="55"/>
      <c r="Z8" s="55"/>
      <c r="AA8" s="55"/>
      <c r="AB8" s="55"/>
      <c r="AC8" s="55"/>
      <c r="AD8" s="55"/>
      <c r="AE8" s="58">
        <v>1</v>
      </c>
      <c r="AF8" s="57"/>
      <c r="AG8" s="55"/>
      <c r="AH8" s="55"/>
      <c r="AI8" s="55"/>
      <c r="AJ8" s="55"/>
      <c r="AK8" s="58"/>
      <c r="AL8" s="55"/>
      <c r="AM8" s="55"/>
      <c r="AN8" s="55"/>
      <c r="AO8" s="55"/>
      <c r="AP8" s="55"/>
      <c r="AQ8" s="55"/>
      <c r="AR8" s="55"/>
      <c r="AS8" s="55"/>
      <c r="AT8" s="55"/>
      <c r="AU8" s="55"/>
      <c r="AV8" s="57"/>
      <c r="AW8" s="55"/>
      <c r="AX8" s="55"/>
      <c r="AY8" s="55"/>
      <c r="AZ8" s="55"/>
      <c r="BA8" s="55"/>
      <c r="BB8" s="55"/>
      <c r="BC8" s="55"/>
      <c r="BD8" s="55"/>
      <c r="BE8" s="55"/>
      <c r="BF8" s="55"/>
      <c r="BG8" s="58"/>
      <c r="BH8" s="55"/>
      <c r="BI8" s="55"/>
      <c r="BJ8" s="55"/>
      <c r="BK8" s="55"/>
      <c r="BL8" s="55"/>
      <c r="BM8" s="58"/>
      <c r="BN8" s="55">
        <v>1</v>
      </c>
      <c r="BO8" s="55">
        <v>1</v>
      </c>
      <c r="BP8" s="57"/>
      <c r="BQ8" s="58">
        <v>1</v>
      </c>
      <c r="BR8" s="55">
        <v>1</v>
      </c>
      <c r="BS8" s="55"/>
      <c r="BT8" s="87" t="s">
        <v>509</v>
      </c>
      <c r="BU8" s="56"/>
      <c r="BV8" s="56"/>
      <c r="BW8" s="56"/>
      <c r="BX8" s="55"/>
    </row>
    <row r="9" spans="1:76" ht="28" customHeight="1" x14ac:dyDescent="0.15">
      <c r="A9" s="86">
        <v>6</v>
      </c>
      <c r="B9" s="58" t="s">
        <v>61</v>
      </c>
      <c r="C9" s="57">
        <v>1</v>
      </c>
      <c r="D9" s="55"/>
      <c r="E9" s="55"/>
      <c r="F9" s="55">
        <v>1</v>
      </c>
      <c r="G9" s="55">
        <v>1</v>
      </c>
      <c r="H9" s="55"/>
      <c r="I9" s="55"/>
      <c r="J9" s="55"/>
      <c r="K9" s="62">
        <v>1</v>
      </c>
      <c r="L9" s="56">
        <v>1</v>
      </c>
      <c r="M9" s="56"/>
      <c r="N9" s="56"/>
      <c r="O9" s="56"/>
      <c r="P9" s="56"/>
      <c r="Q9" s="56">
        <v>1</v>
      </c>
      <c r="R9" s="56"/>
      <c r="S9" s="56"/>
      <c r="T9" s="56"/>
      <c r="U9" s="56"/>
      <c r="V9" s="56"/>
      <c r="W9" s="56"/>
      <c r="X9" s="62"/>
      <c r="Y9" s="55"/>
      <c r="Z9" s="55"/>
      <c r="AA9" s="55"/>
      <c r="AB9" s="55"/>
      <c r="AC9" s="55"/>
      <c r="AD9" s="55"/>
      <c r="AE9" s="58">
        <v>1</v>
      </c>
      <c r="AF9" s="57"/>
      <c r="AG9" s="55"/>
      <c r="AH9" s="55"/>
      <c r="AI9" s="55"/>
      <c r="AJ9" s="55"/>
      <c r="AK9" s="58"/>
      <c r="AL9" s="55"/>
      <c r="AM9" s="55"/>
      <c r="AN9" s="55"/>
      <c r="AO9" s="55"/>
      <c r="AP9" s="55"/>
      <c r="AQ9" s="55"/>
      <c r="AR9" s="55"/>
      <c r="AS9" s="55"/>
      <c r="AT9" s="55"/>
      <c r="AU9" s="55"/>
      <c r="AV9" s="57"/>
      <c r="AW9" s="55"/>
      <c r="AX9" s="55"/>
      <c r="AY9" s="55"/>
      <c r="AZ9" s="55"/>
      <c r="BA9" s="55"/>
      <c r="BB9" s="55"/>
      <c r="BC9" s="55"/>
      <c r="BD9" s="55"/>
      <c r="BE9" s="55"/>
      <c r="BF9" s="55"/>
      <c r="BG9" s="58"/>
      <c r="BH9" s="55"/>
      <c r="BI9" s="55"/>
      <c r="BJ9" s="55"/>
      <c r="BK9" s="55"/>
      <c r="BL9" s="55"/>
      <c r="BM9" s="58"/>
      <c r="BN9" s="55">
        <v>1</v>
      </c>
      <c r="BO9" s="55">
        <v>1</v>
      </c>
      <c r="BP9" s="57"/>
      <c r="BQ9" s="58">
        <v>1</v>
      </c>
      <c r="BR9" s="55">
        <v>1</v>
      </c>
      <c r="BS9" s="55"/>
      <c r="BT9" s="87" t="s">
        <v>510</v>
      </c>
      <c r="BU9" s="56"/>
      <c r="BV9" s="56"/>
      <c r="BW9" s="56"/>
      <c r="BX9" s="55"/>
    </row>
    <row r="10" spans="1:76" ht="28" customHeight="1" x14ac:dyDescent="0.15">
      <c r="A10" s="86">
        <v>7</v>
      </c>
      <c r="B10" s="58" t="s">
        <v>61</v>
      </c>
      <c r="C10" s="57">
        <v>1</v>
      </c>
      <c r="D10" s="55"/>
      <c r="E10" s="55"/>
      <c r="F10" s="55"/>
      <c r="G10" s="55"/>
      <c r="H10" s="55">
        <v>1</v>
      </c>
      <c r="I10" s="55"/>
      <c r="J10" s="55"/>
      <c r="K10" s="62"/>
      <c r="L10" s="56"/>
      <c r="M10" s="56"/>
      <c r="N10" s="56"/>
      <c r="O10" s="56"/>
      <c r="P10" s="56"/>
      <c r="Q10" s="56"/>
      <c r="R10" s="56">
        <v>1</v>
      </c>
      <c r="S10" s="56"/>
      <c r="T10" s="56"/>
      <c r="U10" s="56"/>
      <c r="V10" s="56"/>
      <c r="W10" s="56"/>
      <c r="X10" s="62" t="s">
        <v>81</v>
      </c>
      <c r="Y10" s="55"/>
      <c r="Z10" s="55"/>
      <c r="AA10" s="55"/>
      <c r="AB10" s="55"/>
      <c r="AC10" s="55"/>
      <c r="AD10" s="55"/>
      <c r="AE10" s="58"/>
      <c r="AF10" s="57"/>
      <c r="AG10" s="55"/>
      <c r="AH10" s="55"/>
      <c r="AI10" s="55"/>
      <c r="AJ10" s="55"/>
      <c r="AK10" s="58"/>
      <c r="AL10" s="55"/>
      <c r="AM10" s="55"/>
      <c r="AN10" s="55"/>
      <c r="AO10" s="55"/>
      <c r="AP10" s="55"/>
      <c r="AQ10" s="55"/>
      <c r="AR10" s="55"/>
      <c r="AS10" s="55"/>
      <c r="AT10" s="55"/>
      <c r="AU10" s="55">
        <v>1</v>
      </c>
      <c r="AV10" s="57"/>
      <c r="AW10" s="55"/>
      <c r="AX10" s="55"/>
      <c r="AY10" s="55"/>
      <c r="AZ10" s="55"/>
      <c r="BA10" s="55"/>
      <c r="BB10" s="55"/>
      <c r="BC10" s="55"/>
      <c r="BD10" s="55"/>
      <c r="BE10" s="55"/>
      <c r="BF10" s="55"/>
      <c r="BG10" s="58"/>
      <c r="BH10" s="55"/>
      <c r="BI10" s="55"/>
      <c r="BJ10" s="55"/>
      <c r="BK10" s="55"/>
      <c r="BL10" s="55"/>
      <c r="BM10" s="58"/>
      <c r="BN10" s="55"/>
      <c r="BO10" s="55">
        <v>1</v>
      </c>
      <c r="BP10" s="57"/>
      <c r="BQ10" s="58">
        <v>1</v>
      </c>
      <c r="BR10" s="55">
        <v>1</v>
      </c>
      <c r="BS10" s="55"/>
      <c r="BT10" s="87" t="s">
        <v>511</v>
      </c>
      <c r="BU10" s="56"/>
      <c r="BV10" s="56"/>
      <c r="BW10" s="56"/>
      <c r="BX10" s="55"/>
    </row>
    <row r="11" spans="1:76" ht="28" customHeight="1" x14ac:dyDescent="0.15">
      <c r="A11" s="86">
        <v>8</v>
      </c>
      <c r="B11" s="58" t="s">
        <v>61</v>
      </c>
      <c r="C11" s="57">
        <v>1</v>
      </c>
      <c r="D11" s="55"/>
      <c r="E11" s="55"/>
      <c r="F11" s="55">
        <v>1</v>
      </c>
      <c r="G11" s="55"/>
      <c r="H11" s="55">
        <v>1</v>
      </c>
      <c r="I11" s="55"/>
      <c r="J11" s="55"/>
      <c r="K11" s="62"/>
      <c r="L11" s="56"/>
      <c r="M11" s="56"/>
      <c r="N11" s="56"/>
      <c r="O11" s="56"/>
      <c r="P11" s="56"/>
      <c r="Q11" s="56"/>
      <c r="R11" s="56"/>
      <c r="S11" s="56"/>
      <c r="T11" s="56"/>
      <c r="U11" s="56"/>
      <c r="V11" s="56"/>
      <c r="W11" s="56"/>
      <c r="X11" s="62" t="s">
        <v>318</v>
      </c>
      <c r="Y11" s="56"/>
      <c r="Z11" s="56"/>
      <c r="AA11" s="56"/>
      <c r="AB11" s="56"/>
      <c r="AC11" s="56"/>
      <c r="AD11" s="56"/>
      <c r="AE11" s="67"/>
      <c r="AF11" s="62"/>
      <c r="AG11" s="56"/>
      <c r="AH11" s="56"/>
      <c r="AI11" s="56"/>
      <c r="AJ11" s="56"/>
      <c r="AK11" s="67"/>
      <c r="AL11" s="56"/>
      <c r="AM11" s="56"/>
      <c r="AN11" s="56"/>
      <c r="AO11" s="56"/>
      <c r="AP11" s="56"/>
      <c r="AQ11" s="56"/>
      <c r="AR11" s="56"/>
      <c r="AS11" s="56"/>
      <c r="AT11" s="56"/>
      <c r="AU11" s="56"/>
      <c r="AV11" s="62"/>
      <c r="AW11" s="56"/>
      <c r="AX11" s="56">
        <v>1</v>
      </c>
      <c r="AY11" s="56"/>
      <c r="AZ11" s="56"/>
      <c r="BA11" s="56"/>
      <c r="BB11" s="56"/>
      <c r="BC11" s="56"/>
      <c r="BD11" s="56"/>
      <c r="BE11" s="56"/>
      <c r="BF11" s="56"/>
      <c r="BG11" s="67"/>
      <c r="BH11" s="56"/>
      <c r="BI11" s="56"/>
      <c r="BJ11" s="56"/>
      <c r="BK11" s="56"/>
      <c r="BL11" s="56"/>
      <c r="BM11" s="67"/>
      <c r="BN11" s="55">
        <v>1</v>
      </c>
      <c r="BO11" s="55">
        <v>1</v>
      </c>
      <c r="BP11" s="57"/>
      <c r="BQ11" s="58">
        <v>1</v>
      </c>
      <c r="BR11" s="55">
        <v>1</v>
      </c>
      <c r="BS11" s="55"/>
      <c r="BT11" s="87" t="s">
        <v>512</v>
      </c>
      <c r="BU11" s="56"/>
      <c r="BV11" s="56"/>
      <c r="BW11" s="56"/>
      <c r="BX11" s="55"/>
    </row>
    <row r="12" spans="1:76" ht="28" customHeight="1" x14ac:dyDescent="0.15">
      <c r="A12" s="86">
        <v>9</v>
      </c>
      <c r="B12" s="58" t="s">
        <v>61</v>
      </c>
      <c r="C12" s="57">
        <v>1</v>
      </c>
      <c r="D12" s="55"/>
      <c r="E12" s="55"/>
      <c r="F12" s="55">
        <v>1</v>
      </c>
      <c r="G12" s="55"/>
      <c r="H12" s="89">
        <v>1</v>
      </c>
      <c r="I12" s="55"/>
      <c r="J12" s="55"/>
      <c r="K12" s="62"/>
      <c r="L12" s="56"/>
      <c r="M12" s="56"/>
      <c r="N12" s="56"/>
      <c r="O12" s="56"/>
      <c r="P12" s="56"/>
      <c r="Q12" s="56"/>
      <c r="R12" s="56">
        <v>1</v>
      </c>
      <c r="S12" s="56"/>
      <c r="T12" s="56"/>
      <c r="U12" s="56"/>
      <c r="V12" s="56"/>
      <c r="W12" s="56"/>
      <c r="X12" s="62" t="s">
        <v>81</v>
      </c>
      <c r="Y12" s="55"/>
      <c r="Z12" s="55"/>
      <c r="AA12" s="55"/>
      <c r="AB12" s="55"/>
      <c r="AC12" s="55"/>
      <c r="AD12" s="55"/>
      <c r="AE12" s="58"/>
      <c r="AF12" s="57"/>
      <c r="AG12" s="55"/>
      <c r="AH12" s="55"/>
      <c r="AI12" s="55"/>
      <c r="AJ12" s="55"/>
      <c r="AK12" s="58"/>
      <c r="AL12" s="55"/>
      <c r="AM12" s="55"/>
      <c r="AN12" s="55"/>
      <c r="AO12" s="55"/>
      <c r="AP12" s="55"/>
      <c r="AQ12" s="55"/>
      <c r="AR12" s="55"/>
      <c r="AS12" s="55"/>
      <c r="AT12" s="55"/>
      <c r="AU12" s="55">
        <v>1</v>
      </c>
      <c r="AV12" s="57"/>
      <c r="AW12" s="55"/>
      <c r="AX12" s="55"/>
      <c r="AY12" s="55"/>
      <c r="AZ12" s="55"/>
      <c r="BA12" s="55"/>
      <c r="BB12" s="55"/>
      <c r="BC12" s="55"/>
      <c r="BD12" s="55"/>
      <c r="BE12" s="55"/>
      <c r="BF12" s="55"/>
      <c r="BG12" s="58"/>
      <c r="BH12" s="55"/>
      <c r="BI12" s="55"/>
      <c r="BJ12" s="55"/>
      <c r="BK12" s="55"/>
      <c r="BL12" s="55"/>
      <c r="BM12" s="58"/>
      <c r="BN12" s="55">
        <v>1</v>
      </c>
      <c r="BO12" s="55">
        <v>1</v>
      </c>
      <c r="BP12" s="57"/>
      <c r="BQ12" s="58">
        <v>1</v>
      </c>
      <c r="BR12" s="55"/>
      <c r="BS12" s="55">
        <v>1</v>
      </c>
      <c r="BT12" s="87" t="s">
        <v>513</v>
      </c>
      <c r="BU12" s="56"/>
      <c r="BV12" s="56"/>
      <c r="BW12" s="56"/>
      <c r="BX12" s="55"/>
    </row>
    <row r="13" spans="1:76" ht="28" customHeight="1" x14ac:dyDescent="0.15">
      <c r="A13" s="86">
        <v>10</v>
      </c>
      <c r="B13" s="58" t="s">
        <v>61</v>
      </c>
      <c r="C13" s="57">
        <v>1</v>
      </c>
      <c r="D13" s="55"/>
      <c r="E13" s="55"/>
      <c r="F13" s="55">
        <v>1</v>
      </c>
      <c r="G13" s="55"/>
      <c r="H13" s="55">
        <v>1</v>
      </c>
      <c r="I13" s="55"/>
      <c r="J13" s="55"/>
      <c r="K13" s="62"/>
      <c r="L13" s="56"/>
      <c r="M13" s="56"/>
      <c r="N13" s="56"/>
      <c r="O13" s="56"/>
      <c r="P13" s="56"/>
      <c r="Q13" s="56"/>
      <c r="R13" s="56">
        <v>1</v>
      </c>
      <c r="S13" s="56"/>
      <c r="T13" s="56"/>
      <c r="U13" s="56"/>
      <c r="V13" s="56"/>
      <c r="W13" s="56"/>
      <c r="X13" s="62" t="s">
        <v>81</v>
      </c>
      <c r="Y13" s="55"/>
      <c r="Z13" s="55"/>
      <c r="AA13" s="55"/>
      <c r="AB13" s="55"/>
      <c r="AC13" s="55"/>
      <c r="AD13" s="55"/>
      <c r="AE13" s="58"/>
      <c r="AF13" s="57"/>
      <c r="AG13" s="55"/>
      <c r="AH13" s="55"/>
      <c r="AI13" s="55"/>
      <c r="AJ13" s="55"/>
      <c r="AK13" s="58"/>
      <c r="AL13" s="55"/>
      <c r="AM13" s="55"/>
      <c r="AN13" s="55"/>
      <c r="AO13" s="55"/>
      <c r="AP13" s="55"/>
      <c r="AQ13" s="55"/>
      <c r="AR13" s="55"/>
      <c r="AS13" s="55"/>
      <c r="AT13" s="55"/>
      <c r="AU13" s="55">
        <v>1</v>
      </c>
      <c r="AV13" s="57"/>
      <c r="AW13" s="55"/>
      <c r="AX13" s="55"/>
      <c r="AY13" s="55"/>
      <c r="AZ13" s="55"/>
      <c r="BA13" s="55"/>
      <c r="BB13" s="55"/>
      <c r="BC13" s="55"/>
      <c r="BD13" s="55"/>
      <c r="BE13" s="55"/>
      <c r="BF13" s="55"/>
      <c r="BG13" s="58"/>
      <c r="BH13" s="55"/>
      <c r="BI13" s="55"/>
      <c r="BJ13" s="55"/>
      <c r="BK13" s="55"/>
      <c r="BL13" s="55"/>
      <c r="BM13" s="58"/>
      <c r="BN13" s="55">
        <v>1</v>
      </c>
      <c r="BO13" s="55">
        <v>1</v>
      </c>
      <c r="BP13" s="57"/>
      <c r="BQ13" s="58">
        <v>1</v>
      </c>
      <c r="BR13" s="55"/>
      <c r="BS13" s="55">
        <v>1</v>
      </c>
      <c r="BT13" s="87" t="s">
        <v>514</v>
      </c>
      <c r="BU13" s="56"/>
      <c r="BV13" s="56"/>
      <c r="BW13" s="56"/>
      <c r="BX13" s="55"/>
    </row>
    <row r="14" spans="1:76" ht="28" customHeight="1" x14ac:dyDescent="0.15">
      <c r="A14" s="86">
        <v>11</v>
      </c>
      <c r="B14" s="58" t="s">
        <v>61</v>
      </c>
      <c r="C14" s="57">
        <v>1</v>
      </c>
      <c r="D14" s="55"/>
      <c r="E14" s="55"/>
      <c r="F14" s="55"/>
      <c r="G14" s="55"/>
      <c r="H14" s="55">
        <v>1</v>
      </c>
      <c r="I14" s="55"/>
      <c r="J14" s="55"/>
      <c r="K14" s="62"/>
      <c r="L14" s="56"/>
      <c r="M14" s="56"/>
      <c r="N14" s="56"/>
      <c r="O14" s="56">
        <v>1</v>
      </c>
      <c r="P14" s="56"/>
      <c r="Q14" s="56">
        <v>1</v>
      </c>
      <c r="R14" s="56"/>
      <c r="S14" s="56"/>
      <c r="T14" s="56"/>
      <c r="U14" s="56"/>
      <c r="V14" s="56"/>
      <c r="W14" s="56"/>
      <c r="X14" s="62" t="s">
        <v>319</v>
      </c>
      <c r="Y14" s="55"/>
      <c r="Z14" s="55"/>
      <c r="AA14" s="55"/>
      <c r="AB14" s="55"/>
      <c r="AC14" s="55"/>
      <c r="AD14" s="55"/>
      <c r="AE14" s="58"/>
      <c r="AF14" s="57"/>
      <c r="AG14" s="55"/>
      <c r="AH14" s="55"/>
      <c r="AI14" s="55"/>
      <c r="AJ14" s="55"/>
      <c r="AK14" s="58"/>
      <c r="AL14" s="55"/>
      <c r="AM14" s="55"/>
      <c r="AN14" s="55"/>
      <c r="AO14" s="55"/>
      <c r="AP14" s="55"/>
      <c r="AQ14" s="55"/>
      <c r="AR14" s="55"/>
      <c r="AS14" s="55"/>
      <c r="AT14" s="55"/>
      <c r="AU14" s="55"/>
      <c r="AV14" s="57"/>
      <c r="AW14" s="55"/>
      <c r="AX14" s="55"/>
      <c r="AY14" s="55"/>
      <c r="AZ14" s="55"/>
      <c r="BA14" s="55"/>
      <c r="BB14" s="55"/>
      <c r="BC14" s="55"/>
      <c r="BD14" s="55"/>
      <c r="BE14" s="55"/>
      <c r="BF14" s="55"/>
      <c r="BG14" s="58"/>
      <c r="BH14" s="55">
        <v>1</v>
      </c>
      <c r="BI14" s="55"/>
      <c r="BJ14" s="55"/>
      <c r="BK14" s="55"/>
      <c r="BL14" s="55"/>
      <c r="BM14" s="58"/>
      <c r="BN14" s="55">
        <v>1</v>
      </c>
      <c r="BO14" s="55">
        <v>1</v>
      </c>
      <c r="BP14" s="57"/>
      <c r="BQ14" s="58">
        <v>1</v>
      </c>
      <c r="BR14" s="55">
        <v>1</v>
      </c>
      <c r="BS14" s="55"/>
      <c r="BT14" s="87" t="s">
        <v>515</v>
      </c>
      <c r="BU14" s="56"/>
      <c r="BV14" s="56"/>
      <c r="BW14" s="56"/>
      <c r="BX14" s="55"/>
    </row>
    <row r="15" spans="1:76" ht="28" customHeight="1" x14ac:dyDescent="0.15">
      <c r="A15" s="86">
        <v>12</v>
      </c>
      <c r="B15" s="58" t="s">
        <v>61</v>
      </c>
      <c r="C15" s="57">
        <v>1</v>
      </c>
      <c r="D15" s="55">
        <v>1</v>
      </c>
      <c r="E15" s="55">
        <v>1</v>
      </c>
      <c r="F15" s="55">
        <v>1</v>
      </c>
      <c r="G15" s="55"/>
      <c r="H15" s="55">
        <v>1</v>
      </c>
      <c r="I15" s="55"/>
      <c r="J15" s="55"/>
      <c r="K15" s="62">
        <v>1</v>
      </c>
      <c r="L15" s="56"/>
      <c r="M15" s="56"/>
      <c r="N15" s="56"/>
      <c r="O15" s="56"/>
      <c r="P15" s="56"/>
      <c r="Q15" s="56"/>
      <c r="R15" s="56"/>
      <c r="S15" s="56"/>
      <c r="T15" s="56"/>
      <c r="U15" s="56"/>
      <c r="V15" s="56"/>
      <c r="W15" s="56"/>
      <c r="X15" s="62" t="s">
        <v>320</v>
      </c>
      <c r="Y15" s="56"/>
      <c r="Z15" s="56">
        <v>1</v>
      </c>
      <c r="AA15" s="56"/>
      <c r="AB15" s="56"/>
      <c r="AC15" s="56"/>
      <c r="AD15" s="56"/>
      <c r="AE15" s="67"/>
      <c r="AF15" s="62"/>
      <c r="AG15" s="56"/>
      <c r="AH15" s="56"/>
      <c r="AI15" s="56"/>
      <c r="AJ15" s="56"/>
      <c r="AK15" s="67"/>
      <c r="AL15" s="56"/>
      <c r="AM15" s="56"/>
      <c r="AN15" s="56"/>
      <c r="AO15" s="56"/>
      <c r="AP15" s="56"/>
      <c r="AQ15" s="56"/>
      <c r="AR15" s="56"/>
      <c r="AS15" s="56"/>
      <c r="AT15" s="56"/>
      <c r="AU15" s="56"/>
      <c r="AV15" s="62"/>
      <c r="AW15" s="56"/>
      <c r="AX15" s="56"/>
      <c r="AY15" s="56"/>
      <c r="AZ15" s="56"/>
      <c r="BA15" s="56"/>
      <c r="BB15" s="56"/>
      <c r="BC15" s="56"/>
      <c r="BD15" s="56"/>
      <c r="BE15" s="56"/>
      <c r="BF15" s="56"/>
      <c r="BG15" s="67"/>
      <c r="BH15" s="56"/>
      <c r="BI15" s="56"/>
      <c r="BJ15" s="56"/>
      <c r="BK15" s="56"/>
      <c r="BL15" s="56"/>
      <c r="BM15" s="67"/>
      <c r="BN15" s="55">
        <v>1</v>
      </c>
      <c r="BO15" s="55">
        <v>1</v>
      </c>
      <c r="BP15" s="57"/>
      <c r="BQ15" s="58">
        <v>1</v>
      </c>
      <c r="BR15" s="55">
        <v>1</v>
      </c>
      <c r="BS15" s="55"/>
      <c r="BT15" s="87" t="s">
        <v>516</v>
      </c>
      <c r="BU15" s="56"/>
      <c r="BV15" s="56"/>
      <c r="BW15" s="56"/>
      <c r="BX15" s="55"/>
    </row>
    <row r="16" spans="1:76" ht="28" customHeight="1" x14ac:dyDescent="0.15">
      <c r="A16" s="86">
        <v>13</v>
      </c>
      <c r="B16" s="58" t="s">
        <v>61</v>
      </c>
      <c r="C16" s="57">
        <v>1</v>
      </c>
      <c r="D16" s="55">
        <v>1</v>
      </c>
      <c r="E16" s="55">
        <v>1</v>
      </c>
      <c r="F16" s="55">
        <v>1</v>
      </c>
      <c r="G16" s="55"/>
      <c r="H16" s="55">
        <v>1</v>
      </c>
      <c r="I16" s="55"/>
      <c r="J16" s="55"/>
      <c r="K16" s="62"/>
      <c r="L16" s="56"/>
      <c r="M16" s="56"/>
      <c r="N16" s="56"/>
      <c r="O16" s="56"/>
      <c r="P16" s="56"/>
      <c r="Q16" s="56"/>
      <c r="R16" s="56"/>
      <c r="S16" s="56"/>
      <c r="T16" s="56"/>
      <c r="U16" s="56"/>
      <c r="V16" s="56"/>
      <c r="W16" s="56"/>
      <c r="X16" s="62" t="s">
        <v>321</v>
      </c>
      <c r="Y16" s="56"/>
      <c r="Z16" s="56"/>
      <c r="AA16" s="56"/>
      <c r="AB16" s="56"/>
      <c r="AC16" s="56"/>
      <c r="AD16" s="56"/>
      <c r="AE16" s="67"/>
      <c r="AF16" s="62"/>
      <c r="AG16" s="56">
        <v>1</v>
      </c>
      <c r="AH16" s="56"/>
      <c r="AI16" s="56"/>
      <c r="AJ16" s="56"/>
      <c r="AK16" s="67"/>
      <c r="AL16" s="56"/>
      <c r="AM16" s="56"/>
      <c r="AN16" s="56"/>
      <c r="AO16" s="56"/>
      <c r="AP16" s="56"/>
      <c r="AQ16" s="56"/>
      <c r="AR16" s="56"/>
      <c r="AS16" s="56"/>
      <c r="AT16" s="56"/>
      <c r="AU16" s="56"/>
      <c r="AV16" s="62"/>
      <c r="AW16" s="56"/>
      <c r="AX16" s="56"/>
      <c r="AY16" s="56"/>
      <c r="AZ16" s="56"/>
      <c r="BA16" s="56"/>
      <c r="BB16" s="56"/>
      <c r="BC16" s="56"/>
      <c r="BD16" s="56"/>
      <c r="BE16" s="56"/>
      <c r="BF16" s="56"/>
      <c r="BG16" s="67"/>
      <c r="BH16" s="56"/>
      <c r="BI16" s="56"/>
      <c r="BJ16" s="56"/>
      <c r="BK16" s="56"/>
      <c r="BL16" s="56"/>
      <c r="BM16" s="67"/>
      <c r="BN16" s="55">
        <v>1</v>
      </c>
      <c r="BO16" s="55">
        <v>1</v>
      </c>
      <c r="BP16" s="57"/>
      <c r="BQ16" s="58">
        <v>1</v>
      </c>
      <c r="BR16" s="55">
        <v>1</v>
      </c>
      <c r="BS16" s="55"/>
      <c r="BT16" s="87" t="s">
        <v>517</v>
      </c>
      <c r="BU16" s="56"/>
      <c r="BV16" s="56"/>
      <c r="BW16" s="56"/>
      <c r="BX16" s="55"/>
    </row>
    <row r="17" spans="1:76" ht="28" customHeight="1" x14ac:dyDescent="0.15">
      <c r="A17" s="86">
        <v>14</v>
      </c>
      <c r="B17" s="58" t="s">
        <v>61</v>
      </c>
      <c r="C17" s="57"/>
      <c r="D17" s="55">
        <v>1</v>
      </c>
      <c r="E17" s="55"/>
      <c r="F17" s="55"/>
      <c r="G17" s="55"/>
      <c r="H17" s="55">
        <v>1</v>
      </c>
      <c r="I17" s="55"/>
      <c r="J17" s="55"/>
      <c r="K17" s="62"/>
      <c r="L17" s="56"/>
      <c r="M17" s="56"/>
      <c r="N17" s="56"/>
      <c r="O17" s="56"/>
      <c r="P17" s="56"/>
      <c r="Q17" s="56"/>
      <c r="R17" s="56"/>
      <c r="S17" s="56"/>
      <c r="T17" s="56"/>
      <c r="U17" s="56"/>
      <c r="V17" s="56"/>
      <c r="W17" s="56"/>
      <c r="X17" s="62" t="s">
        <v>172</v>
      </c>
      <c r="Y17" s="55"/>
      <c r="Z17" s="55"/>
      <c r="AA17" s="55"/>
      <c r="AB17" s="55">
        <v>1</v>
      </c>
      <c r="AC17" s="55"/>
      <c r="AD17" s="55"/>
      <c r="AE17" s="58"/>
      <c r="AF17" s="57"/>
      <c r="AG17" s="55"/>
      <c r="AH17" s="55"/>
      <c r="AI17" s="55"/>
      <c r="AJ17" s="55"/>
      <c r="AK17" s="58"/>
      <c r="AL17" s="55"/>
      <c r="AM17" s="55"/>
      <c r="AN17" s="55"/>
      <c r="AO17" s="55"/>
      <c r="AP17" s="55"/>
      <c r="AQ17" s="55"/>
      <c r="AR17" s="55"/>
      <c r="AS17" s="55"/>
      <c r="AT17" s="55"/>
      <c r="AU17" s="55"/>
      <c r="AV17" s="57"/>
      <c r="AW17" s="55"/>
      <c r="AX17" s="55"/>
      <c r="AY17" s="55"/>
      <c r="AZ17" s="55"/>
      <c r="BA17" s="55"/>
      <c r="BB17" s="55"/>
      <c r="BC17" s="55"/>
      <c r="BD17" s="55"/>
      <c r="BE17" s="55"/>
      <c r="BF17" s="55"/>
      <c r="BG17" s="58"/>
      <c r="BH17" s="55"/>
      <c r="BI17" s="55"/>
      <c r="BJ17" s="55"/>
      <c r="BK17" s="55"/>
      <c r="BL17" s="55"/>
      <c r="BM17" s="58"/>
      <c r="BN17" s="55">
        <v>1</v>
      </c>
      <c r="BO17" s="55">
        <v>1</v>
      </c>
      <c r="BP17" s="57"/>
      <c r="BQ17" s="58">
        <v>1</v>
      </c>
      <c r="BR17" s="55"/>
      <c r="BS17" s="55">
        <v>1</v>
      </c>
      <c r="BT17" s="87" t="s">
        <v>518</v>
      </c>
      <c r="BU17" s="56"/>
      <c r="BV17" s="56"/>
      <c r="BW17" s="56"/>
      <c r="BX17" s="55"/>
    </row>
    <row r="18" spans="1:76" ht="28" customHeight="1" x14ac:dyDescent="0.15">
      <c r="A18" s="86">
        <v>15</v>
      </c>
      <c r="B18" s="58" t="s">
        <v>61</v>
      </c>
      <c r="C18" s="57">
        <v>1</v>
      </c>
      <c r="D18" s="55">
        <v>1</v>
      </c>
      <c r="E18" s="55">
        <v>1</v>
      </c>
      <c r="F18" s="55"/>
      <c r="G18" s="55"/>
      <c r="H18" s="55">
        <v>1</v>
      </c>
      <c r="I18" s="55"/>
      <c r="J18" s="55"/>
      <c r="K18" s="62">
        <v>1</v>
      </c>
      <c r="L18" s="56"/>
      <c r="M18" s="56"/>
      <c r="N18" s="56"/>
      <c r="O18" s="56"/>
      <c r="P18" s="56"/>
      <c r="Q18" s="56">
        <v>1</v>
      </c>
      <c r="R18" s="56"/>
      <c r="S18" s="56"/>
      <c r="T18" s="56"/>
      <c r="U18" s="56"/>
      <c r="V18" s="56"/>
      <c r="W18" s="56"/>
      <c r="X18" s="62" t="s">
        <v>208</v>
      </c>
      <c r="Y18" s="55"/>
      <c r="Z18" s="55"/>
      <c r="AA18" s="55"/>
      <c r="AB18" s="55"/>
      <c r="AC18" s="55"/>
      <c r="AD18" s="55"/>
      <c r="AE18" s="58"/>
      <c r="AF18" s="57"/>
      <c r="AG18" s="55"/>
      <c r="AH18" s="55"/>
      <c r="AI18" s="55"/>
      <c r="AJ18" s="55"/>
      <c r="AK18" s="58"/>
      <c r="AL18" s="55"/>
      <c r="AM18" s="55"/>
      <c r="AN18" s="55"/>
      <c r="AO18" s="55"/>
      <c r="AP18" s="55"/>
      <c r="AQ18" s="55"/>
      <c r="AR18" s="55"/>
      <c r="AS18" s="55"/>
      <c r="AT18" s="55"/>
      <c r="AU18" s="55"/>
      <c r="AV18" s="57">
        <v>1</v>
      </c>
      <c r="AW18" s="55"/>
      <c r="AX18" s="55"/>
      <c r="AY18" s="55"/>
      <c r="AZ18" s="55"/>
      <c r="BA18" s="55"/>
      <c r="BB18" s="55"/>
      <c r="BC18" s="55"/>
      <c r="BD18" s="55"/>
      <c r="BE18" s="55"/>
      <c r="BF18" s="55"/>
      <c r="BG18" s="58"/>
      <c r="BH18" s="55"/>
      <c r="BI18" s="55"/>
      <c r="BJ18" s="55"/>
      <c r="BK18" s="55"/>
      <c r="BL18" s="55"/>
      <c r="BM18" s="58"/>
      <c r="BN18" s="55">
        <v>1</v>
      </c>
      <c r="BO18" s="55">
        <v>1</v>
      </c>
      <c r="BP18" s="57"/>
      <c r="BQ18" s="58">
        <v>1</v>
      </c>
      <c r="BR18" s="55">
        <v>1</v>
      </c>
      <c r="BS18" s="55"/>
      <c r="BT18" s="87" t="s">
        <v>519</v>
      </c>
      <c r="BU18" s="56"/>
      <c r="BV18" s="56"/>
      <c r="BW18" s="56"/>
      <c r="BX18" s="55"/>
    </row>
    <row r="19" spans="1:76" ht="28" customHeight="1" x14ac:dyDescent="0.15">
      <c r="A19" s="86">
        <v>16</v>
      </c>
      <c r="B19" s="58" t="s">
        <v>61</v>
      </c>
      <c r="C19" s="57">
        <v>1</v>
      </c>
      <c r="D19" s="55"/>
      <c r="E19" s="55"/>
      <c r="F19" s="55"/>
      <c r="G19" s="55"/>
      <c r="H19" s="55">
        <v>1</v>
      </c>
      <c r="I19" s="55"/>
      <c r="J19" s="55"/>
      <c r="K19" s="62"/>
      <c r="L19" s="56"/>
      <c r="M19" s="56"/>
      <c r="N19" s="56"/>
      <c r="O19" s="56">
        <v>1</v>
      </c>
      <c r="P19" s="56"/>
      <c r="Q19" s="56"/>
      <c r="R19" s="56">
        <v>1</v>
      </c>
      <c r="S19" s="56"/>
      <c r="T19" s="56"/>
      <c r="U19" s="56"/>
      <c r="V19" s="56"/>
      <c r="W19" s="56"/>
      <c r="X19" s="62" t="s">
        <v>143</v>
      </c>
      <c r="Y19" s="55"/>
      <c r="Z19" s="55"/>
      <c r="AA19" s="55"/>
      <c r="AB19" s="55"/>
      <c r="AC19" s="55"/>
      <c r="AD19" s="55"/>
      <c r="AE19" s="58"/>
      <c r="AF19" s="57"/>
      <c r="AG19" s="55"/>
      <c r="AH19" s="55"/>
      <c r="AI19" s="55"/>
      <c r="AJ19" s="55"/>
      <c r="AK19" s="58"/>
      <c r="AL19" s="55">
        <v>1</v>
      </c>
      <c r="AM19" s="55"/>
      <c r="AN19" s="55"/>
      <c r="AO19" s="55"/>
      <c r="AP19" s="55"/>
      <c r="AQ19" s="55"/>
      <c r="AR19" s="55"/>
      <c r="AS19" s="55"/>
      <c r="AT19" s="55"/>
      <c r="AU19" s="55"/>
      <c r="AV19" s="57"/>
      <c r="AW19" s="55"/>
      <c r="AX19" s="55"/>
      <c r="AY19" s="55"/>
      <c r="AZ19" s="55"/>
      <c r="BA19" s="55"/>
      <c r="BB19" s="55"/>
      <c r="BC19" s="55"/>
      <c r="BD19" s="55"/>
      <c r="BE19" s="55"/>
      <c r="BF19" s="55"/>
      <c r="BG19" s="58"/>
      <c r="BH19" s="55"/>
      <c r="BI19" s="55"/>
      <c r="BJ19" s="55"/>
      <c r="BK19" s="55"/>
      <c r="BL19" s="55"/>
      <c r="BM19" s="58"/>
      <c r="BN19" s="55">
        <v>1</v>
      </c>
      <c r="BO19" s="55">
        <v>1</v>
      </c>
      <c r="BP19" s="57"/>
      <c r="BQ19" s="58">
        <v>1</v>
      </c>
      <c r="BR19" s="55">
        <v>1</v>
      </c>
      <c r="BS19" s="55"/>
      <c r="BT19" s="87" t="s">
        <v>520</v>
      </c>
      <c r="BU19" s="56"/>
      <c r="BV19" s="56"/>
      <c r="BW19" s="56"/>
      <c r="BX19" s="55"/>
    </row>
    <row r="20" spans="1:76" ht="28" customHeight="1" x14ac:dyDescent="0.15">
      <c r="A20" s="86">
        <v>17</v>
      </c>
      <c r="B20" s="58" t="s">
        <v>61</v>
      </c>
      <c r="C20" s="57">
        <v>1</v>
      </c>
      <c r="D20" s="55">
        <v>1</v>
      </c>
      <c r="E20" s="55">
        <v>1</v>
      </c>
      <c r="F20" s="55"/>
      <c r="G20" s="55"/>
      <c r="H20" s="55">
        <v>1</v>
      </c>
      <c r="I20" s="55"/>
      <c r="J20" s="55"/>
      <c r="K20" s="62"/>
      <c r="L20" s="56"/>
      <c r="M20" s="56"/>
      <c r="N20" s="56"/>
      <c r="O20" s="56">
        <v>1</v>
      </c>
      <c r="P20" s="56"/>
      <c r="Q20" s="56"/>
      <c r="R20" s="56">
        <v>1</v>
      </c>
      <c r="S20" s="56"/>
      <c r="T20" s="56"/>
      <c r="U20" s="56"/>
      <c r="V20" s="56"/>
      <c r="W20" s="56"/>
      <c r="X20" s="62" t="s">
        <v>143</v>
      </c>
      <c r="Y20" s="55"/>
      <c r="Z20" s="55"/>
      <c r="AA20" s="55"/>
      <c r="AB20" s="55"/>
      <c r="AC20" s="55"/>
      <c r="AD20" s="55"/>
      <c r="AE20" s="58"/>
      <c r="AF20" s="57"/>
      <c r="AG20" s="55"/>
      <c r="AH20" s="55"/>
      <c r="AI20" s="55"/>
      <c r="AJ20" s="55"/>
      <c r="AK20" s="58"/>
      <c r="AL20" s="55">
        <v>1</v>
      </c>
      <c r="AM20" s="55"/>
      <c r="AN20" s="55"/>
      <c r="AO20" s="55"/>
      <c r="AP20" s="55"/>
      <c r="AQ20" s="55"/>
      <c r="AR20" s="55"/>
      <c r="AS20" s="55"/>
      <c r="AT20" s="55"/>
      <c r="AU20" s="55"/>
      <c r="AV20" s="57"/>
      <c r="AW20" s="55"/>
      <c r="AX20" s="55"/>
      <c r="AY20" s="55"/>
      <c r="AZ20" s="55"/>
      <c r="BA20" s="55"/>
      <c r="BB20" s="55"/>
      <c r="BC20" s="55"/>
      <c r="BD20" s="55"/>
      <c r="BE20" s="55"/>
      <c r="BF20" s="55"/>
      <c r="BG20" s="58"/>
      <c r="BH20" s="55"/>
      <c r="BI20" s="55"/>
      <c r="BJ20" s="55"/>
      <c r="BK20" s="55"/>
      <c r="BL20" s="55"/>
      <c r="BM20" s="58"/>
      <c r="BN20" s="55">
        <v>1</v>
      </c>
      <c r="BO20" s="55">
        <v>1</v>
      </c>
      <c r="BP20" s="57">
        <v>1</v>
      </c>
      <c r="BQ20" s="58"/>
      <c r="BR20" s="55">
        <v>1</v>
      </c>
      <c r="BS20" s="55"/>
      <c r="BT20" s="87" t="s">
        <v>521</v>
      </c>
      <c r="BU20" s="56"/>
      <c r="BV20" s="56"/>
      <c r="BW20" s="56"/>
      <c r="BX20" s="55"/>
    </row>
    <row r="21" spans="1:76" ht="28" customHeight="1" x14ac:dyDescent="0.15">
      <c r="A21" s="86">
        <v>18</v>
      </c>
      <c r="B21" s="58" t="s">
        <v>61</v>
      </c>
      <c r="C21" s="57">
        <v>1</v>
      </c>
      <c r="D21" s="55"/>
      <c r="E21" s="55"/>
      <c r="F21" s="55"/>
      <c r="G21" s="55"/>
      <c r="H21" s="55">
        <v>1</v>
      </c>
      <c r="I21" s="55"/>
      <c r="J21" s="55"/>
      <c r="K21" s="62"/>
      <c r="L21" s="56"/>
      <c r="M21" s="56"/>
      <c r="N21" s="56"/>
      <c r="O21" s="56">
        <v>1</v>
      </c>
      <c r="P21" s="56"/>
      <c r="Q21" s="56"/>
      <c r="R21" s="56">
        <v>1</v>
      </c>
      <c r="S21" s="56"/>
      <c r="T21" s="56"/>
      <c r="U21" s="56"/>
      <c r="V21" s="56"/>
      <c r="W21" s="56"/>
      <c r="X21" s="62" t="s">
        <v>81</v>
      </c>
      <c r="Y21" s="55"/>
      <c r="Z21" s="55"/>
      <c r="AA21" s="55"/>
      <c r="AB21" s="55"/>
      <c r="AC21" s="55"/>
      <c r="AD21" s="55"/>
      <c r="AE21" s="58"/>
      <c r="AF21" s="57"/>
      <c r="AG21" s="55"/>
      <c r="AH21" s="55"/>
      <c r="AI21" s="55"/>
      <c r="AJ21" s="55"/>
      <c r="AK21" s="58"/>
      <c r="AL21" s="55"/>
      <c r="AM21" s="55"/>
      <c r="AN21" s="55"/>
      <c r="AO21" s="55"/>
      <c r="AP21" s="55"/>
      <c r="AQ21" s="55"/>
      <c r="AR21" s="55"/>
      <c r="AS21" s="55"/>
      <c r="AT21" s="55"/>
      <c r="AU21" s="55">
        <v>1</v>
      </c>
      <c r="AV21" s="57"/>
      <c r="AW21" s="55"/>
      <c r="AX21" s="55"/>
      <c r="AY21" s="55"/>
      <c r="AZ21" s="55"/>
      <c r="BA21" s="55"/>
      <c r="BB21" s="55"/>
      <c r="BC21" s="55"/>
      <c r="BD21" s="55"/>
      <c r="BE21" s="55"/>
      <c r="BF21" s="55"/>
      <c r="BG21" s="58"/>
      <c r="BH21" s="55"/>
      <c r="BI21" s="55"/>
      <c r="BJ21" s="55"/>
      <c r="BK21" s="55"/>
      <c r="BL21" s="55"/>
      <c r="BM21" s="58"/>
      <c r="BN21" s="55">
        <v>1</v>
      </c>
      <c r="BO21" s="55">
        <v>1</v>
      </c>
      <c r="BP21" s="57">
        <v>1</v>
      </c>
      <c r="BQ21" s="58"/>
      <c r="BR21" s="55">
        <v>1</v>
      </c>
      <c r="BS21" s="55"/>
      <c r="BT21" s="87" t="s">
        <v>522</v>
      </c>
      <c r="BU21" s="56"/>
      <c r="BV21" s="56"/>
      <c r="BW21" s="56"/>
      <c r="BX21" s="55"/>
    </row>
    <row r="22" spans="1:76" ht="28" customHeight="1" x14ac:dyDescent="0.15">
      <c r="A22" s="86">
        <v>19</v>
      </c>
      <c r="B22" s="58" t="s">
        <v>61</v>
      </c>
      <c r="C22" s="57">
        <v>1</v>
      </c>
      <c r="D22" s="55"/>
      <c r="E22" s="55">
        <v>1</v>
      </c>
      <c r="F22" s="55">
        <v>1</v>
      </c>
      <c r="G22" s="55">
        <v>1</v>
      </c>
      <c r="H22" s="55">
        <v>1</v>
      </c>
      <c r="I22" s="55"/>
      <c r="J22" s="55"/>
      <c r="K22" s="62"/>
      <c r="L22" s="56"/>
      <c r="M22" s="56"/>
      <c r="N22" s="56"/>
      <c r="O22" s="56"/>
      <c r="P22" s="56"/>
      <c r="Q22" s="56"/>
      <c r="R22" s="56"/>
      <c r="S22" s="56"/>
      <c r="T22" s="56"/>
      <c r="U22" s="56"/>
      <c r="V22" s="56"/>
      <c r="W22" s="56"/>
      <c r="X22" s="62" t="s">
        <v>322</v>
      </c>
      <c r="Y22" s="55"/>
      <c r="Z22" s="55"/>
      <c r="AA22" s="55"/>
      <c r="AB22" s="55"/>
      <c r="AC22" s="55"/>
      <c r="AD22" s="55"/>
      <c r="AE22" s="58"/>
      <c r="AF22" s="57"/>
      <c r="AG22" s="55"/>
      <c r="AH22" s="55"/>
      <c r="AI22" s="55"/>
      <c r="AJ22" s="55"/>
      <c r="AK22" s="58"/>
      <c r="AL22" s="55"/>
      <c r="AM22" s="55"/>
      <c r="AN22" s="55"/>
      <c r="AO22" s="55"/>
      <c r="AP22" s="55"/>
      <c r="AQ22" s="55"/>
      <c r="AR22" s="55"/>
      <c r="AS22" s="55"/>
      <c r="AT22" s="55"/>
      <c r="AU22" s="55">
        <v>1</v>
      </c>
      <c r="AV22" s="57"/>
      <c r="AW22" s="55"/>
      <c r="AX22" s="55"/>
      <c r="AY22" s="55"/>
      <c r="AZ22" s="55"/>
      <c r="BA22" s="55"/>
      <c r="BB22" s="55"/>
      <c r="BC22" s="55"/>
      <c r="BD22" s="55"/>
      <c r="BE22" s="55"/>
      <c r="BF22" s="55"/>
      <c r="BG22" s="58"/>
      <c r="BH22" s="55"/>
      <c r="BI22" s="55"/>
      <c r="BJ22" s="55"/>
      <c r="BK22" s="55"/>
      <c r="BL22" s="55"/>
      <c r="BM22" s="58"/>
      <c r="BN22" s="55">
        <v>1</v>
      </c>
      <c r="BO22" s="55">
        <v>1</v>
      </c>
      <c r="BP22" s="57">
        <v>1</v>
      </c>
      <c r="BQ22" s="58"/>
      <c r="BR22" s="55">
        <v>1</v>
      </c>
      <c r="BS22" s="55"/>
      <c r="BT22" s="87" t="s">
        <v>523</v>
      </c>
      <c r="BU22" s="56"/>
      <c r="BV22" s="56"/>
      <c r="BW22" s="56"/>
      <c r="BX22" s="55"/>
    </row>
    <row r="23" spans="1:76" ht="28" customHeight="1" x14ac:dyDescent="0.15">
      <c r="A23" s="86">
        <v>20</v>
      </c>
      <c r="B23" s="58" t="s">
        <v>61</v>
      </c>
      <c r="C23" s="57">
        <v>1</v>
      </c>
      <c r="D23" s="55">
        <v>1</v>
      </c>
      <c r="E23" s="55">
        <v>1</v>
      </c>
      <c r="F23" s="55">
        <v>1</v>
      </c>
      <c r="G23" s="55">
        <v>1</v>
      </c>
      <c r="H23" s="55">
        <v>1</v>
      </c>
      <c r="I23" s="55"/>
      <c r="J23" s="55">
        <v>1</v>
      </c>
      <c r="K23" s="62"/>
      <c r="L23" s="56"/>
      <c r="M23" s="56">
        <v>1</v>
      </c>
      <c r="N23" s="56"/>
      <c r="O23" s="56">
        <v>1</v>
      </c>
      <c r="P23" s="56"/>
      <c r="Q23" s="56"/>
      <c r="R23" s="56">
        <v>1</v>
      </c>
      <c r="S23" s="56"/>
      <c r="T23" s="56"/>
      <c r="U23" s="56"/>
      <c r="V23" s="56"/>
      <c r="W23" s="56"/>
      <c r="X23" s="62" t="s">
        <v>323</v>
      </c>
      <c r="Y23" s="55"/>
      <c r="Z23" s="55"/>
      <c r="AA23" s="55"/>
      <c r="AB23" s="55"/>
      <c r="AC23" s="55"/>
      <c r="AD23" s="55"/>
      <c r="AE23" s="58"/>
      <c r="AF23" s="57"/>
      <c r="AG23" s="55"/>
      <c r="AH23" s="55"/>
      <c r="AI23" s="55"/>
      <c r="AJ23" s="55"/>
      <c r="AK23" s="58"/>
      <c r="AL23" s="55"/>
      <c r="AM23" s="55"/>
      <c r="AN23" s="55"/>
      <c r="AO23" s="55"/>
      <c r="AP23" s="55"/>
      <c r="AQ23" s="55"/>
      <c r="AR23" s="55"/>
      <c r="AS23" s="55"/>
      <c r="AT23" s="55"/>
      <c r="AU23" s="55">
        <v>1</v>
      </c>
      <c r="AV23" s="57"/>
      <c r="AW23" s="55"/>
      <c r="AX23" s="55"/>
      <c r="AY23" s="55"/>
      <c r="AZ23" s="55"/>
      <c r="BA23" s="55"/>
      <c r="BB23" s="55"/>
      <c r="BC23" s="55"/>
      <c r="BD23" s="55"/>
      <c r="BE23" s="55"/>
      <c r="BF23" s="55"/>
      <c r="BG23" s="58"/>
      <c r="BH23" s="55"/>
      <c r="BI23" s="55"/>
      <c r="BJ23" s="55"/>
      <c r="BK23" s="55"/>
      <c r="BL23" s="55"/>
      <c r="BM23" s="58"/>
      <c r="BN23" s="55">
        <v>1</v>
      </c>
      <c r="BO23" s="55">
        <v>1</v>
      </c>
      <c r="BP23" s="57">
        <v>1</v>
      </c>
      <c r="BQ23" s="58"/>
      <c r="BR23" s="55">
        <v>1</v>
      </c>
      <c r="BS23" s="55"/>
      <c r="BT23" s="87" t="s">
        <v>524</v>
      </c>
      <c r="BU23" s="56"/>
      <c r="BV23" s="56"/>
      <c r="BW23" s="56"/>
      <c r="BX23" s="55"/>
    </row>
    <row r="24" spans="1:76" ht="28" customHeight="1" x14ac:dyDescent="0.15">
      <c r="A24" s="86">
        <v>21</v>
      </c>
      <c r="B24" s="58" t="s">
        <v>61</v>
      </c>
      <c r="C24" s="57">
        <v>1</v>
      </c>
      <c r="D24" s="55">
        <v>1</v>
      </c>
      <c r="E24" s="55">
        <v>1</v>
      </c>
      <c r="F24" s="55">
        <v>1</v>
      </c>
      <c r="G24" s="55">
        <v>1</v>
      </c>
      <c r="H24" s="55">
        <v>1</v>
      </c>
      <c r="I24" s="55"/>
      <c r="J24" s="55"/>
      <c r="K24" s="62"/>
      <c r="L24" s="56"/>
      <c r="M24" s="56">
        <v>1</v>
      </c>
      <c r="N24" s="56"/>
      <c r="O24" s="56">
        <v>1</v>
      </c>
      <c r="P24" s="56"/>
      <c r="Q24" s="56"/>
      <c r="R24" s="56">
        <v>1</v>
      </c>
      <c r="S24" s="56"/>
      <c r="T24" s="56"/>
      <c r="U24" s="56"/>
      <c r="V24" s="56"/>
      <c r="W24" s="56"/>
      <c r="X24" s="62" t="s">
        <v>324</v>
      </c>
      <c r="Y24" s="56"/>
      <c r="Z24" s="56"/>
      <c r="AA24" s="56"/>
      <c r="AB24" s="56"/>
      <c r="AC24" s="56"/>
      <c r="AD24" s="56"/>
      <c r="AE24" s="67"/>
      <c r="AF24" s="62"/>
      <c r="AG24" s="56"/>
      <c r="AH24" s="56"/>
      <c r="AI24" s="56"/>
      <c r="AJ24" s="56"/>
      <c r="AK24" s="67"/>
      <c r="AL24" s="56">
        <v>1</v>
      </c>
      <c r="AM24" s="56">
        <v>1</v>
      </c>
      <c r="AN24" s="56"/>
      <c r="AO24" s="56"/>
      <c r="AP24" s="56"/>
      <c r="AQ24" s="56"/>
      <c r="AR24" s="56"/>
      <c r="AS24" s="56"/>
      <c r="AT24" s="56"/>
      <c r="AU24" s="56"/>
      <c r="AV24" s="62"/>
      <c r="AW24" s="56"/>
      <c r="AX24" s="56"/>
      <c r="AY24" s="56"/>
      <c r="AZ24" s="56"/>
      <c r="BA24" s="56"/>
      <c r="BB24" s="56"/>
      <c r="BC24" s="56"/>
      <c r="BD24" s="56"/>
      <c r="BE24" s="56"/>
      <c r="BF24" s="56"/>
      <c r="BG24" s="67"/>
      <c r="BH24" s="56"/>
      <c r="BI24" s="56"/>
      <c r="BJ24" s="56"/>
      <c r="BK24" s="56"/>
      <c r="BL24" s="56"/>
      <c r="BM24" s="67"/>
      <c r="BN24" s="55"/>
      <c r="BO24" s="55"/>
      <c r="BP24" s="57"/>
      <c r="BQ24" s="58"/>
      <c r="BR24" s="55"/>
      <c r="BS24" s="55"/>
      <c r="BT24" s="87" t="s">
        <v>525</v>
      </c>
      <c r="BU24" s="56"/>
      <c r="BV24" s="56"/>
      <c r="BW24" s="56"/>
      <c r="BX24" s="55"/>
    </row>
    <row r="25" spans="1:76" ht="28" customHeight="1" x14ac:dyDescent="0.15">
      <c r="A25" s="86">
        <v>22</v>
      </c>
      <c r="B25" s="58" t="s">
        <v>61</v>
      </c>
      <c r="C25" s="57">
        <v>1</v>
      </c>
      <c r="D25" s="55">
        <v>1</v>
      </c>
      <c r="E25" s="55">
        <v>1</v>
      </c>
      <c r="F25" s="55">
        <v>1</v>
      </c>
      <c r="G25" s="55"/>
      <c r="H25" s="55">
        <v>1</v>
      </c>
      <c r="I25" s="55"/>
      <c r="J25" s="55"/>
      <c r="K25" s="62"/>
      <c r="L25" s="56"/>
      <c r="M25" s="56"/>
      <c r="N25" s="56"/>
      <c r="O25" s="56"/>
      <c r="P25" s="56"/>
      <c r="Q25" s="56"/>
      <c r="R25" s="56">
        <v>1</v>
      </c>
      <c r="S25" s="56"/>
      <c r="T25" s="56"/>
      <c r="U25" s="56"/>
      <c r="V25" s="56"/>
      <c r="W25" s="56"/>
      <c r="X25" s="62" t="s">
        <v>81</v>
      </c>
      <c r="Y25" s="55"/>
      <c r="Z25" s="55"/>
      <c r="AA25" s="55"/>
      <c r="AB25" s="55"/>
      <c r="AC25" s="55"/>
      <c r="AD25" s="55"/>
      <c r="AE25" s="58"/>
      <c r="AF25" s="57"/>
      <c r="AG25" s="55"/>
      <c r="AH25" s="55"/>
      <c r="AI25" s="55"/>
      <c r="AJ25" s="55"/>
      <c r="AK25" s="58"/>
      <c r="AL25" s="55"/>
      <c r="AM25" s="55"/>
      <c r="AN25" s="55"/>
      <c r="AO25" s="55"/>
      <c r="AP25" s="55"/>
      <c r="AQ25" s="55"/>
      <c r="AR25" s="55"/>
      <c r="AS25" s="55"/>
      <c r="AT25" s="55"/>
      <c r="AU25" s="55">
        <v>1</v>
      </c>
      <c r="AV25" s="57"/>
      <c r="AW25" s="55"/>
      <c r="AX25" s="55"/>
      <c r="AY25" s="55"/>
      <c r="AZ25" s="55"/>
      <c r="BA25" s="55"/>
      <c r="BB25" s="55"/>
      <c r="BC25" s="55"/>
      <c r="BD25" s="55"/>
      <c r="BE25" s="55"/>
      <c r="BF25" s="55"/>
      <c r="BG25" s="58"/>
      <c r="BH25" s="55"/>
      <c r="BI25" s="55"/>
      <c r="BJ25" s="55"/>
      <c r="BK25" s="55"/>
      <c r="BL25" s="55"/>
      <c r="BM25" s="58"/>
      <c r="BN25" s="55">
        <v>1</v>
      </c>
      <c r="BO25" s="55">
        <v>1</v>
      </c>
      <c r="BP25" s="57">
        <v>1</v>
      </c>
      <c r="BQ25" s="58"/>
      <c r="BR25" s="55">
        <v>1</v>
      </c>
      <c r="BS25" s="55"/>
      <c r="BT25" s="87" t="s">
        <v>526</v>
      </c>
      <c r="BU25" s="56"/>
      <c r="BV25" s="56"/>
      <c r="BW25" s="56"/>
      <c r="BX25" s="55"/>
    </row>
    <row r="26" spans="1:76" ht="28" customHeight="1" x14ac:dyDescent="0.15">
      <c r="A26" s="86">
        <v>23</v>
      </c>
      <c r="B26" s="58" t="s">
        <v>61</v>
      </c>
      <c r="C26" s="57">
        <v>1</v>
      </c>
      <c r="D26" s="55">
        <v>1</v>
      </c>
      <c r="E26" s="55">
        <v>1</v>
      </c>
      <c r="F26" s="55"/>
      <c r="G26" s="55"/>
      <c r="H26" s="55">
        <v>1</v>
      </c>
      <c r="I26" s="55"/>
      <c r="J26" s="55"/>
      <c r="K26" s="62">
        <v>1</v>
      </c>
      <c r="L26" s="56"/>
      <c r="M26" s="56"/>
      <c r="N26" s="56"/>
      <c r="O26" s="56"/>
      <c r="P26" s="56"/>
      <c r="Q26" s="56"/>
      <c r="R26" s="56"/>
      <c r="S26" s="56"/>
      <c r="T26" s="56"/>
      <c r="U26" s="56"/>
      <c r="V26" s="56"/>
      <c r="W26" s="56"/>
      <c r="X26" s="62" t="s">
        <v>208</v>
      </c>
      <c r="Y26" s="55"/>
      <c r="Z26" s="55"/>
      <c r="AA26" s="55"/>
      <c r="AB26" s="55"/>
      <c r="AC26" s="55"/>
      <c r="AD26" s="55"/>
      <c r="AE26" s="58"/>
      <c r="AF26" s="57"/>
      <c r="AG26" s="55"/>
      <c r="AH26" s="55"/>
      <c r="AI26" s="55"/>
      <c r="AJ26" s="55"/>
      <c r="AK26" s="58"/>
      <c r="AL26" s="55"/>
      <c r="AM26" s="55"/>
      <c r="AN26" s="55"/>
      <c r="AO26" s="55"/>
      <c r="AP26" s="55"/>
      <c r="AQ26" s="55"/>
      <c r="AR26" s="55"/>
      <c r="AS26" s="55"/>
      <c r="AT26" s="55"/>
      <c r="AU26" s="55"/>
      <c r="AV26" s="57">
        <v>1</v>
      </c>
      <c r="AW26" s="55"/>
      <c r="AX26" s="55"/>
      <c r="AY26" s="55"/>
      <c r="AZ26" s="55"/>
      <c r="BA26" s="55"/>
      <c r="BB26" s="55"/>
      <c r="BC26" s="55"/>
      <c r="BD26" s="55"/>
      <c r="BE26" s="55"/>
      <c r="BF26" s="55"/>
      <c r="BG26" s="58"/>
      <c r="BH26" s="55"/>
      <c r="BI26" s="55"/>
      <c r="BJ26" s="55"/>
      <c r="BK26" s="55"/>
      <c r="BL26" s="55"/>
      <c r="BM26" s="58"/>
      <c r="BN26" s="55">
        <v>1</v>
      </c>
      <c r="BO26" s="55">
        <v>1</v>
      </c>
      <c r="BP26" s="57"/>
      <c r="BQ26" s="58">
        <v>1</v>
      </c>
      <c r="BR26" s="55">
        <v>1</v>
      </c>
      <c r="BS26" s="55"/>
      <c r="BT26" s="87" t="s">
        <v>527</v>
      </c>
      <c r="BU26" s="56"/>
      <c r="BV26" s="56"/>
      <c r="BW26" s="56"/>
      <c r="BX26" s="55"/>
    </row>
    <row r="27" spans="1:76" ht="28" customHeight="1" x14ac:dyDescent="0.15">
      <c r="A27" s="86">
        <v>24</v>
      </c>
      <c r="B27" s="58" t="s">
        <v>61</v>
      </c>
      <c r="C27" s="57"/>
      <c r="D27" s="55"/>
      <c r="E27" s="55">
        <v>1</v>
      </c>
      <c r="F27" s="55"/>
      <c r="G27" s="55"/>
      <c r="H27" s="55">
        <v>1</v>
      </c>
      <c r="I27" s="55"/>
      <c r="J27" s="55"/>
      <c r="K27" s="62">
        <v>1</v>
      </c>
      <c r="L27" s="56">
        <v>1</v>
      </c>
      <c r="M27" s="56"/>
      <c r="N27" s="56"/>
      <c r="O27" s="56"/>
      <c r="P27" s="56"/>
      <c r="Q27" s="56"/>
      <c r="R27" s="56"/>
      <c r="S27" s="56"/>
      <c r="T27" s="56"/>
      <c r="U27" s="56"/>
      <c r="V27" s="56"/>
      <c r="W27" s="56"/>
      <c r="X27" s="62" t="s">
        <v>81</v>
      </c>
      <c r="Y27" s="55"/>
      <c r="Z27" s="55"/>
      <c r="AA27" s="55"/>
      <c r="AB27" s="55"/>
      <c r="AC27" s="55"/>
      <c r="AD27" s="55"/>
      <c r="AE27" s="58"/>
      <c r="AF27" s="57"/>
      <c r="AG27" s="55"/>
      <c r="AH27" s="55"/>
      <c r="AI27" s="55"/>
      <c r="AJ27" s="55"/>
      <c r="AK27" s="58"/>
      <c r="AL27" s="55"/>
      <c r="AM27" s="55"/>
      <c r="AN27" s="55"/>
      <c r="AO27" s="55"/>
      <c r="AP27" s="55"/>
      <c r="AQ27" s="55"/>
      <c r="AR27" s="55"/>
      <c r="AS27" s="55"/>
      <c r="AT27" s="55"/>
      <c r="AU27" s="55">
        <v>1</v>
      </c>
      <c r="AV27" s="57"/>
      <c r="AW27" s="55"/>
      <c r="AX27" s="55"/>
      <c r="AY27" s="55"/>
      <c r="AZ27" s="55"/>
      <c r="BA27" s="55"/>
      <c r="BB27" s="55"/>
      <c r="BC27" s="55"/>
      <c r="BD27" s="55"/>
      <c r="BE27" s="55"/>
      <c r="BF27" s="55"/>
      <c r="BG27" s="58"/>
      <c r="BH27" s="55"/>
      <c r="BI27" s="55"/>
      <c r="BJ27" s="55"/>
      <c r="BK27" s="55"/>
      <c r="BL27" s="55"/>
      <c r="BM27" s="58"/>
      <c r="BN27" s="55">
        <v>1</v>
      </c>
      <c r="BO27" s="55">
        <v>1</v>
      </c>
      <c r="BP27" s="57">
        <v>1</v>
      </c>
      <c r="BQ27" s="58"/>
      <c r="BR27" s="55">
        <v>1</v>
      </c>
      <c r="BS27" s="55"/>
      <c r="BT27" s="87" t="s">
        <v>528</v>
      </c>
      <c r="BU27" s="56"/>
      <c r="BV27" s="56"/>
      <c r="BW27" s="56"/>
      <c r="BX27" s="55"/>
    </row>
    <row r="28" spans="1:76" ht="28" customHeight="1" x14ac:dyDescent="0.15">
      <c r="A28" s="86">
        <v>25</v>
      </c>
      <c r="B28" s="58" t="s">
        <v>61</v>
      </c>
      <c r="C28" s="57">
        <v>1</v>
      </c>
      <c r="D28" s="55"/>
      <c r="E28" s="55">
        <v>1</v>
      </c>
      <c r="F28" s="55"/>
      <c r="G28" s="55"/>
      <c r="H28" s="55">
        <v>1</v>
      </c>
      <c r="I28" s="55"/>
      <c r="J28" s="55"/>
      <c r="K28" s="62"/>
      <c r="L28" s="56">
        <v>1</v>
      </c>
      <c r="M28" s="56"/>
      <c r="N28" s="56"/>
      <c r="O28" s="56"/>
      <c r="P28" s="56"/>
      <c r="Q28" s="56"/>
      <c r="R28" s="56"/>
      <c r="S28" s="56"/>
      <c r="T28" s="56"/>
      <c r="U28" s="56"/>
      <c r="V28" s="56"/>
      <c r="W28" s="56"/>
      <c r="X28" s="62" t="s">
        <v>15</v>
      </c>
      <c r="Y28" s="56"/>
      <c r="Z28" s="56"/>
      <c r="AA28" s="56"/>
      <c r="AB28" s="56"/>
      <c r="AC28" s="56"/>
      <c r="AD28" s="56"/>
      <c r="AE28" s="67"/>
      <c r="AF28" s="62">
        <v>1</v>
      </c>
      <c r="AG28" s="56"/>
      <c r="AH28" s="56"/>
      <c r="AI28" s="56"/>
      <c r="AJ28" s="56"/>
      <c r="AK28" s="67"/>
      <c r="AL28" s="56"/>
      <c r="AM28" s="56"/>
      <c r="AN28" s="56"/>
      <c r="AO28" s="56"/>
      <c r="AP28" s="56"/>
      <c r="AQ28" s="56"/>
      <c r="AR28" s="56"/>
      <c r="AS28" s="56"/>
      <c r="AT28" s="56"/>
      <c r="AU28" s="56"/>
      <c r="AV28" s="62"/>
      <c r="AW28" s="56"/>
      <c r="AX28" s="56"/>
      <c r="AY28" s="56"/>
      <c r="AZ28" s="56"/>
      <c r="BA28" s="56"/>
      <c r="BB28" s="56"/>
      <c r="BC28" s="56"/>
      <c r="BD28" s="56"/>
      <c r="BE28" s="56">
        <v>1</v>
      </c>
      <c r="BF28" s="56"/>
      <c r="BG28" s="67"/>
      <c r="BH28" s="56"/>
      <c r="BI28" s="56"/>
      <c r="BJ28" s="56"/>
      <c r="BK28" s="56"/>
      <c r="BL28" s="56"/>
      <c r="BM28" s="67"/>
      <c r="BN28" s="55">
        <v>1</v>
      </c>
      <c r="BO28" s="55">
        <v>1</v>
      </c>
      <c r="BP28" s="57"/>
      <c r="BQ28" s="58">
        <v>1</v>
      </c>
      <c r="BR28" s="55">
        <v>1</v>
      </c>
      <c r="BS28" s="55"/>
      <c r="BT28" s="87" t="s">
        <v>529</v>
      </c>
      <c r="BU28" s="56"/>
      <c r="BV28" s="56"/>
      <c r="BW28" s="56"/>
      <c r="BX28" s="55"/>
    </row>
    <row r="29" spans="1:76" ht="28" customHeight="1" x14ac:dyDescent="0.15">
      <c r="A29" s="86">
        <v>26</v>
      </c>
      <c r="B29" s="58" t="s">
        <v>61</v>
      </c>
      <c r="C29" s="57"/>
      <c r="D29" s="55"/>
      <c r="E29" s="55">
        <v>1</v>
      </c>
      <c r="F29" s="55"/>
      <c r="G29" s="55"/>
      <c r="H29" s="55">
        <v>1</v>
      </c>
      <c r="I29" s="55"/>
      <c r="J29" s="55"/>
      <c r="K29" s="62">
        <v>1</v>
      </c>
      <c r="L29" s="56">
        <v>1</v>
      </c>
      <c r="M29" s="56"/>
      <c r="N29" s="56"/>
      <c r="O29" s="56"/>
      <c r="P29" s="56"/>
      <c r="Q29" s="56"/>
      <c r="R29" s="56"/>
      <c r="S29" s="56"/>
      <c r="T29" s="56"/>
      <c r="U29" s="56"/>
      <c r="V29" s="56"/>
      <c r="W29" s="56"/>
      <c r="X29" s="62" t="s">
        <v>81</v>
      </c>
      <c r="Y29" s="55"/>
      <c r="Z29" s="55"/>
      <c r="AA29" s="55"/>
      <c r="AB29" s="55"/>
      <c r="AC29" s="55"/>
      <c r="AD29" s="55"/>
      <c r="AE29" s="58"/>
      <c r="AF29" s="57"/>
      <c r="AG29" s="55"/>
      <c r="AH29" s="55"/>
      <c r="AI29" s="55"/>
      <c r="AJ29" s="55"/>
      <c r="AK29" s="58"/>
      <c r="AL29" s="55"/>
      <c r="AM29" s="55"/>
      <c r="AN29" s="55"/>
      <c r="AO29" s="55"/>
      <c r="AP29" s="55"/>
      <c r="AQ29" s="55"/>
      <c r="AR29" s="55"/>
      <c r="AS29" s="55"/>
      <c r="AT29" s="55"/>
      <c r="AU29" s="55">
        <v>1</v>
      </c>
      <c r="AV29" s="57"/>
      <c r="AW29" s="55"/>
      <c r="AX29" s="55"/>
      <c r="AY29" s="55"/>
      <c r="AZ29" s="55"/>
      <c r="BA29" s="55"/>
      <c r="BB29" s="55"/>
      <c r="BC29" s="55"/>
      <c r="BD29" s="55"/>
      <c r="BE29" s="55"/>
      <c r="BF29" s="55"/>
      <c r="BG29" s="58"/>
      <c r="BH29" s="55"/>
      <c r="BI29" s="55"/>
      <c r="BJ29" s="55"/>
      <c r="BK29" s="55"/>
      <c r="BL29" s="55"/>
      <c r="BM29" s="58"/>
      <c r="BN29" s="55"/>
      <c r="BO29" s="55"/>
      <c r="BP29" s="57">
        <v>1</v>
      </c>
      <c r="BQ29" s="58"/>
      <c r="BR29" s="55">
        <v>1</v>
      </c>
      <c r="BS29" s="55"/>
      <c r="BT29" s="87" t="s">
        <v>530</v>
      </c>
      <c r="BU29" s="56"/>
      <c r="BV29" s="56"/>
      <c r="BW29" s="56"/>
      <c r="BX29" s="55"/>
    </row>
    <row r="30" spans="1:76" ht="28" customHeight="1" x14ac:dyDescent="0.15">
      <c r="A30" s="86">
        <v>27</v>
      </c>
      <c r="B30" s="58" t="s">
        <v>61</v>
      </c>
      <c r="C30" s="57">
        <v>1</v>
      </c>
      <c r="D30" s="55"/>
      <c r="E30" s="55">
        <v>1</v>
      </c>
      <c r="F30" s="55"/>
      <c r="G30" s="55">
        <v>1</v>
      </c>
      <c r="H30" s="55">
        <v>1</v>
      </c>
      <c r="I30" s="55"/>
      <c r="J30" s="55"/>
      <c r="K30" s="62">
        <v>1</v>
      </c>
      <c r="L30" s="56">
        <v>1</v>
      </c>
      <c r="M30" s="56"/>
      <c r="N30" s="56"/>
      <c r="O30" s="56">
        <v>1</v>
      </c>
      <c r="P30" s="56"/>
      <c r="Q30" s="56"/>
      <c r="R30" s="56">
        <v>1</v>
      </c>
      <c r="S30" s="56"/>
      <c r="T30" s="56"/>
      <c r="U30" s="56"/>
      <c r="V30" s="56"/>
      <c r="W30" s="56"/>
      <c r="X30" s="62" t="s">
        <v>325</v>
      </c>
      <c r="Y30" s="56"/>
      <c r="Z30" s="56"/>
      <c r="AA30" s="56"/>
      <c r="AB30" s="56"/>
      <c r="AC30" s="56"/>
      <c r="AD30" s="56"/>
      <c r="AE30" s="67"/>
      <c r="AF30" s="62"/>
      <c r="AG30" s="56"/>
      <c r="AH30" s="56"/>
      <c r="AI30" s="56"/>
      <c r="AJ30" s="56"/>
      <c r="AK30" s="67"/>
      <c r="AL30" s="56"/>
      <c r="AM30" s="56"/>
      <c r="AN30" s="56">
        <v>1</v>
      </c>
      <c r="AO30" s="56"/>
      <c r="AP30" s="56"/>
      <c r="AQ30" s="56"/>
      <c r="AR30" s="56"/>
      <c r="AS30" s="56"/>
      <c r="AT30" s="56"/>
      <c r="AU30" s="56"/>
      <c r="AV30" s="62"/>
      <c r="AW30" s="56"/>
      <c r="AX30" s="56"/>
      <c r="AY30" s="56"/>
      <c r="AZ30" s="56"/>
      <c r="BA30" s="56"/>
      <c r="BB30" s="56"/>
      <c r="BC30" s="56"/>
      <c r="BD30" s="56"/>
      <c r="BE30" s="56"/>
      <c r="BF30" s="56"/>
      <c r="BG30" s="67"/>
      <c r="BH30" s="56"/>
      <c r="BI30" s="56"/>
      <c r="BJ30" s="56"/>
      <c r="BK30" s="56">
        <v>1</v>
      </c>
      <c r="BL30" s="56"/>
      <c r="BM30" s="67"/>
      <c r="BN30" s="55"/>
      <c r="BO30" s="55"/>
      <c r="BP30" s="57">
        <v>1</v>
      </c>
      <c r="BQ30" s="58"/>
      <c r="BR30" s="55">
        <v>1</v>
      </c>
      <c r="BS30" s="55"/>
      <c r="BT30" s="87" t="s">
        <v>531</v>
      </c>
      <c r="BU30" s="56"/>
      <c r="BV30" s="56"/>
      <c r="BW30" s="56"/>
      <c r="BX30" s="55"/>
    </row>
    <row r="31" spans="1:76" ht="28" customHeight="1" x14ac:dyDescent="0.15">
      <c r="A31" s="86">
        <v>28</v>
      </c>
      <c r="B31" s="58" t="s">
        <v>61</v>
      </c>
      <c r="C31" s="57"/>
      <c r="D31" s="55"/>
      <c r="E31" s="55"/>
      <c r="F31" s="55"/>
      <c r="G31" s="55"/>
      <c r="H31" s="55">
        <v>1</v>
      </c>
      <c r="I31" s="55"/>
      <c r="J31" s="55"/>
      <c r="K31" s="62"/>
      <c r="L31" s="56"/>
      <c r="M31" s="56"/>
      <c r="N31" s="56"/>
      <c r="O31" s="56"/>
      <c r="P31" s="56"/>
      <c r="Q31" s="56"/>
      <c r="R31" s="56"/>
      <c r="S31" s="56"/>
      <c r="T31" s="56"/>
      <c r="U31" s="56"/>
      <c r="V31" s="56"/>
      <c r="W31" s="56"/>
      <c r="X31" s="62" t="s">
        <v>326</v>
      </c>
      <c r="Y31" s="55"/>
      <c r="Z31" s="55"/>
      <c r="AA31" s="55"/>
      <c r="AB31" s="55"/>
      <c r="AC31" s="55"/>
      <c r="AD31" s="55"/>
      <c r="AE31" s="58"/>
      <c r="AF31" s="57"/>
      <c r="AG31" s="55"/>
      <c r="AH31" s="55"/>
      <c r="AI31" s="55"/>
      <c r="AJ31" s="55"/>
      <c r="AK31" s="58"/>
      <c r="AL31" s="55"/>
      <c r="AM31" s="55"/>
      <c r="AN31" s="55"/>
      <c r="AO31" s="55"/>
      <c r="AP31" s="55"/>
      <c r="AQ31" s="55"/>
      <c r="AR31" s="55"/>
      <c r="AS31" s="55"/>
      <c r="AT31" s="55"/>
      <c r="AU31" s="55"/>
      <c r="AV31" s="57"/>
      <c r="AW31" s="55"/>
      <c r="AX31" s="55"/>
      <c r="AY31" s="55"/>
      <c r="AZ31" s="55"/>
      <c r="BA31" s="55"/>
      <c r="BB31" s="55"/>
      <c r="BC31" s="55"/>
      <c r="BD31" s="55"/>
      <c r="BE31" s="55"/>
      <c r="BF31" s="55"/>
      <c r="BG31" s="58"/>
      <c r="BH31" s="55"/>
      <c r="BI31" s="55">
        <v>1</v>
      </c>
      <c r="BJ31" s="55"/>
      <c r="BK31" s="55"/>
      <c r="BL31" s="55"/>
      <c r="BM31" s="58"/>
      <c r="BN31" s="55"/>
      <c r="BO31" s="55"/>
      <c r="BP31" s="57"/>
      <c r="BQ31" s="58">
        <v>1</v>
      </c>
      <c r="BR31" s="55">
        <v>1</v>
      </c>
      <c r="BS31" s="55"/>
      <c r="BT31" s="87" t="s">
        <v>532</v>
      </c>
      <c r="BU31" s="56"/>
      <c r="BV31" s="56"/>
      <c r="BW31" s="56"/>
      <c r="BX31" s="55"/>
    </row>
    <row r="32" spans="1:76" ht="28" customHeight="1" x14ac:dyDescent="0.15">
      <c r="A32" s="86">
        <v>29</v>
      </c>
      <c r="B32" s="58" t="s">
        <v>61</v>
      </c>
      <c r="C32" s="57">
        <v>1</v>
      </c>
      <c r="D32" s="55">
        <v>1</v>
      </c>
      <c r="E32" s="55">
        <v>1</v>
      </c>
      <c r="F32" s="55"/>
      <c r="G32" s="55">
        <v>1</v>
      </c>
      <c r="H32" s="55">
        <v>1</v>
      </c>
      <c r="I32" s="55"/>
      <c r="J32" s="55"/>
      <c r="K32" s="62">
        <v>1</v>
      </c>
      <c r="L32" s="56"/>
      <c r="M32" s="56"/>
      <c r="N32" s="56"/>
      <c r="O32" s="56"/>
      <c r="P32" s="56"/>
      <c r="Q32" s="56">
        <v>1</v>
      </c>
      <c r="R32" s="56"/>
      <c r="S32" s="56"/>
      <c r="T32" s="56"/>
      <c r="U32" s="56"/>
      <c r="V32" s="56"/>
      <c r="W32" s="56"/>
      <c r="X32" s="62" t="s">
        <v>293</v>
      </c>
      <c r="Y32" s="55"/>
      <c r="Z32" s="55"/>
      <c r="AA32" s="55"/>
      <c r="AB32" s="55"/>
      <c r="AC32" s="55"/>
      <c r="AD32" s="55"/>
      <c r="AE32" s="58"/>
      <c r="AF32" s="57"/>
      <c r="AG32" s="55"/>
      <c r="AH32" s="55"/>
      <c r="AI32" s="55"/>
      <c r="AJ32" s="55"/>
      <c r="AK32" s="58"/>
      <c r="AL32" s="55"/>
      <c r="AM32" s="55"/>
      <c r="AN32" s="55"/>
      <c r="AO32" s="55"/>
      <c r="AP32" s="55"/>
      <c r="AQ32" s="55"/>
      <c r="AR32" s="55"/>
      <c r="AS32" s="55"/>
      <c r="AT32" s="55"/>
      <c r="AU32" s="55"/>
      <c r="AV32" s="57"/>
      <c r="AW32" s="55"/>
      <c r="AX32" s="55"/>
      <c r="AY32" s="55"/>
      <c r="AZ32" s="55"/>
      <c r="BA32" s="55">
        <v>1</v>
      </c>
      <c r="BB32" s="55"/>
      <c r="BC32" s="55"/>
      <c r="BD32" s="55"/>
      <c r="BE32" s="55"/>
      <c r="BF32" s="55"/>
      <c r="BG32" s="58"/>
      <c r="BH32" s="55"/>
      <c r="BI32" s="55"/>
      <c r="BJ32" s="55"/>
      <c r="BK32" s="55"/>
      <c r="BL32" s="55"/>
      <c r="BM32" s="58"/>
      <c r="BN32" s="55"/>
      <c r="BO32" s="55"/>
      <c r="BP32" s="57">
        <v>1</v>
      </c>
      <c r="BQ32" s="58"/>
      <c r="BR32" s="55">
        <v>1</v>
      </c>
      <c r="BS32" s="55"/>
      <c r="BT32" s="87" t="s">
        <v>533</v>
      </c>
      <c r="BU32" s="56"/>
      <c r="BV32" s="56"/>
      <c r="BW32" s="56"/>
      <c r="BX32" s="55"/>
    </row>
    <row r="33" spans="1:78" ht="28" customHeight="1" x14ac:dyDescent="0.15">
      <c r="A33" s="86">
        <v>30</v>
      </c>
      <c r="B33" s="58" t="s">
        <v>61</v>
      </c>
      <c r="C33" s="57">
        <v>1</v>
      </c>
      <c r="D33" s="55">
        <v>1</v>
      </c>
      <c r="E33" s="55"/>
      <c r="F33" s="55"/>
      <c r="G33" s="55"/>
      <c r="H33" s="55">
        <v>1</v>
      </c>
      <c r="I33" s="55"/>
      <c r="J33" s="55"/>
      <c r="K33" s="62">
        <v>1</v>
      </c>
      <c r="L33" s="56"/>
      <c r="M33" s="56"/>
      <c r="N33" s="56"/>
      <c r="O33" s="56"/>
      <c r="P33" s="56"/>
      <c r="Q33" s="56"/>
      <c r="R33" s="56"/>
      <c r="S33" s="56"/>
      <c r="T33" s="56"/>
      <c r="U33" s="56"/>
      <c r="V33" s="56"/>
      <c r="W33" s="56"/>
      <c r="X33" s="62" t="s">
        <v>327</v>
      </c>
      <c r="Y33" s="56"/>
      <c r="Z33" s="56"/>
      <c r="AA33" s="56"/>
      <c r="AB33" s="56"/>
      <c r="AC33" s="56"/>
      <c r="AD33" s="56"/>
      <c r="AE33" s="67"/>
      <c r="AF33" s="62">
        <v>1</v>
      </c>
      <c r="AG33" s="56"/>
      <c r="AH33" s="56"/>
      <c r="AI33" s="56">
        <v>1</v>
      </c>
      <c r="AJ33" s="56"/>
      <c r="AK33" s="67"/>
      <c r="AL33" s="56"/>
      <c r="AM33" s="56"/>
      <c r="AN33" s="56"/>
      <c r="AO33" s="56"/>
      <c r="AP33" s="56"/>
      <c r="AQ33" s="56"/>
      <c r="AR33" s="56"/>
      <c r="AS33" s="56"/>
      <c r="AT33" s="56"/>
      <c r="AU33" s="56"/>
      <c r="AV33" s="62"/>
      <c r="AW33" s="56"/>
      <c r="AX33" s="56"/>
      <c r="AY33" s="56"/>
      <c r="AZ33" s="56"/>
      <c r="BA33" s="56"/>
      <c r="BB33" s="56"/>
      <c r="BC33" s="56"/>
      <c r="BD33" s="56"/>
      <c r="BE33" s="56"/>
      <c r="BF33" s="56"/>
      <c r="BG33" s="67"/>
      <c r="BH33" s="56"/>
      <c r="BI33" s="56"/>
      <c r="BJ33" s="56"/>
      <c r="BK33" s="56"/>
      <c r="BL33" s="56"/>
      <c r="BM33" s="67"/>
      <c r="BN33" s="55"/>
      <c r="BO33" s="55"/>
      <c r="BP33" s="57"/>
      <c r="BQ33" s="58">
        <v>1</v>
      </c>
      <c r="BR33" s="55">
        <v>1</v>
      </c>
      <c r="BS33" s="55"/>
      <c r="BT33" s="87" t="s">
        <v>534</v>
      </c>
      <c r="BU33" s="56"/>
      <c r="BV33" s="56"/>
      <c r="BW33" s="56"/>
      <c r="BX33" s="55"/>
    </row>
    <row r="34" spans="1:78" ht="28" customHeight="1" x14ac:dyDescent="0.15">
      <c r="A34" s="86">
        <v>31</v>
      </c>
      <c r="B34" s="58" t="s">
        <v>61</v>
      </c>
      <c r="C34" s="57">
        <v>1</v>
      </c>
      <c r="D34" s="55">
        <v>1</v>
      </c>
      <c r="E34" s="55"/>
      <c r="F34" s="55"/>
      <c r="G34" s="55">
        <v>1</v>
      </c>
      <c r="H34" s="55">
        <v>1</v>
      </c>
      <c r="I34" s="55"/>
      <c r="J34" s="55"/>
      <c r="K34" s="62">
        <v>1</v>
      </c>
      <c r="L34" s="56"/>
      <c r="M34" s="56">
        <v>1</v>
      </c>
      <c r="N34" s="56"/>
      <c r="O34" s="56"/>
      <c r="P34" s="56"/>
      <c r="Q34" s="56"/>
      <c r="R34" s="56"/>
      <c r="S34" s="56"/>
      <c r="T34" s="56">
        <v>1</v>
      </c>
      <c r="U34" s="56"/>
      <c r="V34" s="56"/>
      <c r="W34" s="56"/>
      <c r="X34" s="62" t="s">
        <v>328</v>
      </c>
      <c r="Y34" s="56">
        <v>1</v>
      </c>
      <c r="Z34" s="56"/>
      <c r="AA34" s="56"/>
      <c r="AB34" s="56"/>
      <c r="AC34" s="56"/>
      <c r="AD34" s="56"/>
      <c r="AE34" s="67"/>
      <c r="AF34" s="62"/>
      <c r="AG34" s="56"/>
      <c r="AH34" s="56"/>
      <c r="AI34" s="56"/>
      <c r="AJ34" s="56"/>
      <c r="AK34" s="67"/>
      <c r="AL34" s="56"/>
      <c r="AM34" s="56"/>
      <c r="AN34" s="56"/>
      <c r="AO34" s="56"/>
      <c r="AP34" s="56"/>
      <c r="AQ34" s="56"/>
      <c r="AR34" s="56"/>
      <c r="AS34" s="56"/>
      <c r="AT34" s="56"/>
      <c r="AU34" s="56"/>
      <c r="AV34" s="62"/>
      <c r="AW34" s="56"/>
      <c r="AX34" s="56"/>
      <c r="AY34" s="56"/>
      <c r="AZ34" s="56"/>
      <c r="BA34" s="56"/>
      <c r="BB34" s="56"/>
      <c r="BC34" s="56"/>
      <c r="BD34" s="56"/>
      <c r="BE34" s="56"/>
      <c r="BF34" s="56"/>
      <c r="BG34" s="67"/>
      <c r="BH34" s="56"/>
      <c r="BI34" s="56"/>
      <c r="BJ34" s="56"/>
      <c r="BK34" s="56"/>
      <c r="BL34" s="56"/>
      <c r="BM34" s="67"/>
      <c r="BN34" s="55"/>
      <c r="BO34" s="55"/>
      <c r="BP34" s="57">
        <v>1</v>
      </c>
      <c r="BQ34" s="58"/>
      <c r="BR34" s="55">
        <v>1</v>
      </c>
      <c r="BS34" s="55"/>
      <c r="BT34" s="87" t="s">
        <v>535</v>
      </c>
      <c r="BU34" s="56"/>
      <c r="BV34" s="56"/>
      <c r="BW34" s="56"/>
      <c r="BX34" s="55"/>
    </row>
    <row r="35" spans="1:78" ht="28" customHeight="1" x14ac:dyDescent="0.15">
      <c r="A35" s="86">
        <v>32</v>
      </c>
      <c r="B35" s="58" t="s">
        <v>61</v>
      </c>
      <c r="C35" s="57">
        <v>1</v>
      </c>
      <c r="D35" s="55">
        <v>1</v>
      </c>
      <c r="E35" s="55"/>
      <c r="F35" s="55"/>
      <c r="G35" s="55"/>
      <c r="H35" s="55">
        <v>1</v>
      </c>
      <c r="I35" s="55"/>
      <c r="J35" s="55"/>
      <c r="K35" s="62">
        <v>1</v>
      </c>
      <c r="L35" s="56"/>
      <c r="M35" s="56"/>
      <c r="N35" s="56"/>
      <c r="O35" s="56"/>
      <c r="P35" s="56"/>
      <c r="Q35" s="56"/>
      <c r="R35" s="56"/>
      <c r="S35" s="56"/>
      <c r="T35" s="56"/>
      <c r="U35" s="56"/>
      <c r="V35" s="56"/>
      <c r="W35" s="56"/>
      <c r="X35" s="62" t="s">
        <v>329</v>
      </c>
      <c r="Y35" s="56"/>
      <c r="Z35" s="56">
        <v>1</v>
      </c>
      <c r="AA35" s="56">
        <v>1</v>
      </c>
      <c r="AB35" s="56"/>
      <c r="AC35" s="56"/>
      <c r="AD35" s="56"/>
      <c r="AE35" s="67"/>
      <c r="AF35" s="62"/>
      <c r="AG35" s="56"/>
      <c r="AH35" s="56"/>
      <c r="AI35" s="56"/>
      <c r="AJ35" s="56"/>
      <c r="AK35" s="67"/>
      <c r="AL35" s="56"/>
      <c r="AM35" s="56"/>
      <c r="AN35" s="56"/>
      <c r="AO35" s="56"/>
      <c r="AP35" s="56"/>
      <c r="AQ35" s="56"/>
      <c r="AR35" s="56"/>
      <c r="AS35" s="56"/>
      <c r="AT35" s="56"/>
      <c r="AU35" s="56"/>
      <c r="AV35" s="62"/>
      <c r="AW35" s="56"/>
      <c r="AX35" s="56">
        <v>1</v>
      </c>
      <c r="AY35" s="56"/>
      <c r="AZ35" s="56"/>
      <c r="BA35" s="56"/>
      <c r="BB35" s="56"/>
      <c r="BC35" s="56"/>
      <c r="BD35" s="56"/>
      <c r="BE35" s="56"/>
      <c r="BF35" s="56">
        <v>1</v>
      </c>
      <c r="BG35" s="67"/>
      <c r="BH35" s="56"/>
      <c r="BI35" s="56"/>
      <c r="BJ35" s="56"/>
      <c r="BK35" s="56"/>
      <c r="BL35" s="56"/>
      <c r="BM35" s="67"/>
      <c r="BN35" s="55"/>
      <c r="BO35" s="55"/>
      <c r="BP35" s="57"/>
      <c r="BQ35" s="58">
        <v>1</v>
      </c>
      <c r="BR35" s="55">
        <v>1</v>
      </c>
      <c r="BS35" s="55"/>
      <c r="BT35" s="87" t="s">
        <v>536</v>
      </c>
      <c r="BU35" s="56"/>
      <c r="BV35" s="56"/>
      <c r="BW35" s="56"/>
      <c r="BX35" s="55"/>
    </row>
    <row r="36" spans="1:78" s="90" customFormat="1" ht="28" customHeight="1" x14ac:dyDescent="0.15">
      <c r="A36" s="340" t="s">
        <v>495</v>
      </c>
      <c r="B36" s="341"/>
      <c r="C36" s="78">
        <f>SUM(C4:C35)</f>
        <v>27</v>
      </c>
      <c r="D36" s="78">
        <f t="shared" ref="D36:Y36" si="0">SUM(D4:D35)</f>
        <v>13</v>
      </c>
      <c r="E36" s="78">
        <f t="shared" si="0"/>
        <v>14</v>
      </c>
      <c r="F36" s="78">
        <f t="shared" si="0"/>
        <v>15</v>
      </c>
      <c r="G36" s="78">
        <f t="shared" si="0"/>
        <v>8</v>
      </c>
      <c r="H36" s="78">
        <f t="shared" si="0"/>
        <v>31</v>
      </c>
      <c r="I36" s="78">
        <f t="shared" si="0"/>
        <v>0</v>
      </c>
      <c r="J36" s="78">
        <f t="shared" si="0"/>
        <v>3</v>
      </c>
      <c r="K36" s="78">
        <f t="shared" si="0"/>
        <v>13</v>
      </c>
      <c r="L36" s="78">
        <f t="shared" si="0"/>
        <v>5</v>
      </c>
      <c r="M36" s="78">
        <f t="shared" si="0"/>
        <v>3</v>
      </c>
      <c r="N36" s="78">
        <f t="shared" si="0"/>
        <v>0</v>
      </c>
      <c r="O36" s="78">
        <f t="shared" si="0"/>
        <v>7</v>
      </c>
      <c r="P36" s="78">
        <f t="shared" si="0"/>
        <v>0</v>
      </c>
      <c r="Q36" s="78">
        <f t="shared" si="0"/>
        <v>5</v>
      </c>
      <c r="R36" s="78">
        <f t="shared" si="0"/>
        <v>10</v>
      </c>
      <c r="S36" s="78">
        <f t="shared" si="0"/>
        <v>0</v>
      </c>
      <c r="T36" s="78">
        <f t="shared" si="0"/>
        <v>1</v>
      </c>
      <c r="U36" s="78">
        <f t="shared" si="0"/>
        <v>0</v>
      </c>
      <c r="V36" s="78">
        <f t="shared" si="0"/>
        <v>0</v>
      </c>
      <c r="W36" s="78">
        <f t="shared" si="0"/>
        <v>0</v>
      </c>
      <c r="X36" s="80"/>
      <c r="Y36" s="78">
        <f t="shared" si="0"/>
        <v>1</v>
      </c>
      <c r="Z36" s="78">
        <f t="shared" ref="Z36" si="1">SUM(Z4:Z35)</f>
        <v>2</v>
      </c>
      <c r="AA36" s="78">
        <f t="shared" ref="AA36" si="2">SUM(AA4:AA35)</f>
        <v>1</v>
      </c>
      <c r="AB36" s="78">
        <f t="shared" ref="AB36" si="3">SUM(AB4:AB35)</f>
        <v>1</v>
      </c>
      <c r="AC36" s="78">
        <f t="shared" ref="AC36" si="4">SUM(AC4:AC35)</f>
        <v>0</v>
      </c>
      <c r="AD36" s="78">
        <f t="shared" ref="AD36" si="5">SUM(AD4:AD35)</f>
        <v>0</v>
      </c>
      <c r="AE36" s="78">
        <f t="shared" ref="AE36" si="6">SUM(AE4:AE35)</f>
        <v>5</v>
      </c>
      <c r="AF36" s="78">
        <f t="shared" ref="AF36" si="7">SUM(AF4:AF35)</f>
        <v>2</v>
      </c>
      <c r="AG36" s="78">
        <f t="shared" ref="AG36" si="8">SUM(AG4:AG35)</f>
        <v>1</v>
      </c>
      <c r="AH36" s="78">
        <f t="shared" ref="AH36" si="9">SUM(AH4:AH35)</f>
        <v>0</v>
      </c>
      <c r="AI36" s="78">
        <f t="shared" ref="AI36" si="10">SUM(AI4:AI35)</f>
        <v>1</v>
      </c>
      <c r="AJ36" s="78">
        <f t="shared" ref="AJ36" si="11">SUM(AJ4:AJ35)</f>
        <v>0</v>
      </c>
      <c r="AK36" s="78">
        <f t="shared" ref="AK36" si="12">SUM(AK4:AK35)</f>
        <v>0</v>
      </c>
      <c r="AL36" s="78">
        <f t="shared" ref="AL36" si="13">SUM(AL4:AL35)</f>
        <v>3</v>
      </c>
      <c r="AM36" s="78">
        <f t="shared" ref="AM36" si="14">SUM(AM4:AM35)</f>
        <v>1</v>
      </c>
      <c r="AN36" s="78">
        <f t="shared" ref="AN36" si="15">SUM(AN4:AN35)</f>
        <v>1</v>
      </c>
      <c r="AO36" s="78">
        <f t="shared" ref="AO36" si="16">SUM(AO4:AO35)</f>
        <v>0</v>
      </c>
      <c r="AP36" s="78">
        <f t="shared" ref="AP36" si="17">SUM(AP4:AP35)</f>
        <v>0</v>
      </c>
      <c r="AQ36" s="78">
        <f t="shared" ref="AQ36" si="18">SUM(AQ4:AQ35)</f>
        <v>0</v>
      </c>
      <c r="AR36" s="78">
        <f t="shared" ref="AR36" si="19">SUM(AR4:AR35)</f>
        <v>0</v>
      </c>
      <c r="AS36" s="78">
        <f t="shared" ref="AS36" si="20">SUM(AS4:AS35)</f>
        <v>0</v>
      </c>
      <c r="AT36" s="78">
        <f t="shared" ref="AT36" si="21">SUM(AT4:AT35)</f>
        <v>0</v>
      </c>
      <c r="AU36" s="78">
        <f t="shared" ref="AU36" si="22">SUM(AU4:AU35)</f>
        <v>9</v>
      </c>
      <c r="AV36" s="78">
        <f t="shared" ref="AV36" si="23">SUM(AV4:AV35)</f>
        <v>2</v>
      </c>
      <c r="AW36" s="78">
        <f t="shared" ref="AW36" si="24">SUM(AW4:AW35)</f>
        <v>0</v>
      </c>
      <c r="AX36" s="78">
        <f t="shared" ref="AX36" si="25">SUM(AX4:AX35)</f>
        <v>2</v>
      </c>
      <c r="AY36" s="78">
        <f t="shared" ref="AY36" si="26">SUM(AY4:AY35)</f>
        <v>0</v>
      </c>
      <c r="AZ36" s="78">
        <f t="shared" ref="AZ36" si="27">SUM(AZ4:AZ35)</f>
        <v>0</v>
      </c>
      <c r="BA36" s="78">
        <f t="shared" ref="BA36" si="28">SUM(BA4:BA35)</f>
        <v>1</v>
      </c>
      <c r="BB36" s="78">
        <f t="shared" ref="BB36" si="29">SUM(BB4:BB35)</f>
        <v>1</v>
      </c>
      <c r="BC36" s="78">
        <f t="shared" ref="BC36" si="30">SUM(BC4:BC35)</f>
        <v>0</v>
      </c>
      <c r="BD36" s="78">
        <f t="shared" ref="BD36" si="31">SUM(BD4:BD35)</f>
        <v>0</v>
      </c>
      <c r="BE36" s="78">
        <f t="shared" ref="BE36" si="32">SUM(BE4:BE35)</f>
        <v>1</v>
      </c>
      <c r="BF36" s="78">
        <f t="shared" ref="BF36" si="33">SUM(BF4:BF35)</f>
        <v>1</v>
      </c>
      <c r="BG36" s="78">
        <f t="shared" ref="BG36" si="34">SUM(BG4:BG35)</f>
        <v>0</v>
      </c>
      <c r="BH36" s="78">
        <f t="shared" ref="BH36" si="35">SUM(BH4:BH35)</f>
        <v>1</v>
      </c>
      <c r="BI36" s="78">
        <f t="shared" ref="BI36" si="36">SUM(BI4:BI35)</f>
        <v>1</v>
      </c>
      <c r="BJ36" s="78">
        <f t="shared" ref="BJ36" si="37">SUM(BJ4:BJ35)</f>
        <v>0</v>
      </c>
      <c r="BK36" s="78">
        <f t="shared" ref="BK36" si="38">SUM(BK4:BK35)</f>
        <v>1</v>
      </c>
      <c r="BL36" s="78">
        <f t="shared" ref="BL36" si="39">SUM(BL4:BL35)</f>
        <v>0</v>
      </c>
      <c r="BM36" s="78">
        <f t="shared" ref="BM36" si="40">SUM(BM4:BM35)</f>
        <v>0</v>
      </c>
      <c r="BN36" s="78">
        <f t="shared" ref="BN36" si="41">SUM(BN4:BN35)</f>
        <v>23</v>
      </c>
      <c r="BO36" s="78">
        <f t="shared" ref="BO36" si="42">SUM(BO4:BO35)</f>
        <v>24</v>
      </c>
      <c r="BP36" s="78">
        <f t="shared" ref="BP36" si="43">SUM(BP4:BP35)</f>
        <v>10</v>
      </c>
      <c r="BQ36" s="78">
        <f t="shared" ref="BQ36" si="44">SUM(BQ4:BQ35)</f>
        <v>21</v>
      </c>
      <c r="BR36" s="78">
        <f t="shared" ref="BR36" si="45">SUM(BR4:BR35)</f>
        <v>26</v>
      </c>
      <c r="BS36" s="78">
        <f t="shared" ref="BS36" si="46">SUM(BS4:BS35)</f>
        <v>5</v>
      </c>
      <c r="BT36" s="81"/>
      <c r="BU36" s="37"/>
      <c r="BV36" s="37"/>
      <c r="BW36" s="37"/>
      <c r="BX36" s="38"/>
      <c r="BY36" s="61"/>
      <c r="BZ36" s="61"/>
    </row>
    <row r="37" spans="1:78" ht="28" customHeight="1" x14ac:dyDescent="0.15">
      <c r="A37" s="86">
        <v>33</v>
      </c>
      <c r="B37" s="58" t="s">
        <v>62</v>
      </c>
      <c r="C37" s="57">
        <v>1</v>
      </c>
      <c r="D37" s="55"/>
      <c r="E37" s="55"/>
      <c r="F37" s="55"/>
      <c r="G37" s="55"/>
      <c r="H37" s="55">
        <v>1</v>
      </c>
      <c r="I37" s="55"/>
      <c r="J37" s="55"/>
      <c r="K37" s="62"/>
      <c r="L37" s="56"/>
      <c r="M37" s="56"/>
      <c r="N37" s="56"/>
      <c r="O37" s="56"/>
      <c r="P37" s="56"/>
      <c r="Q37" s="56"/>
      <c r="R37" s="56"/>
      <c r="S37" s="56"/>
      <c r="T37" s="56"/>
      <c r="U37" s="56"/>
      <c r="V37" s="56"/>
      <c r="W37" s="56"/>
      <c r="X37" s="63" t="s">
        <v>330</v>
      </c>
      <c r="Y37" s="56"/>
      <c r="Z37" s="56">
        <v>1</v>
      </c>
      <c r="AA37" s="56"/>
      <c r="AB37" s="56">
        <v>1</v>
      </c>
      <c r="AC37" s="56"/>
      <c r="AD37" s="56"/>
      <c r="AE37" s="67"/>
      <c r="AF37" s="62"/>
      <c r="AG37" s="56"/>
      <c r="AH37" s="56"/>
      <c r="AI37" s="56"/>
      <c r="AJ37" s="56"/>
      <c r="AK37" s="67"/>
      <c r="AL37" s="56"/>
      <c r="AM37" s="56"/>
      <c r="AN37" s="56"/>
      <c r="AO37" s="56"/>
      <c r="AP37" s="56"/>
      <c r="AQ37" s="56"/>
      <c r="AR37" s="56"/>
      <c r="AS37" s="56"/>
      <c r="AT37" s="56"/>
      <c r="AU37" s="56"/>
      <c r="AV37" s="62"/>
      <c r="AW37" s="56"/>
      <c r="AX37" s="56"/>
      <c r="AY37" s="56"/>
      <c r="AZ37" s="56"/>
      <c r="BA37" s="56"/>
      <c r="BB37" s="56"/>
      <c r="BC37" s="56"/>
      <c r="BD37" s="56"/>
      <c r="BE37" s="56"/>
      <c r="BF37" s="56"/>
      <c r="BG37" s="67"/>
      <c r="BH37" s="56"/>
      <c r="BI37" s="56"/>
      <c r="BJ37" s="56"/>
      <c r="BK37" s="56"/>
      <c r="BL37" s="56"/>
      <c r="BM37" s="67"/>
      <c r="BN37" s="55"/>
      <c r="BO37" s="55"/>
      <c r="BP37" s="57"/>
      <c r="BQ37" s="58">
        <v>1</v>
      </c>
      <c r="BR37" s="55">
        <v>1</v>
      </c>
      <c r="BS37" s="55"/>
      <c r="BT37" s="87" t="s">
        <v>537</v>
      </c>
      <c r="BU37" s="56"/>
      <c r="BV37" s="56"/>
      <c r="BW37" s="56"/>
      <c r="BX37" s="55"/>
    </row>
    <row r="38" spans="1:78" ht="28" customHeight="1" x14ac:dyDescent="0.15">
      <c r="A38" s="86">
        <v>34</v>
      </c>
      <c r="B38" s="58" t="s">
        <v>62</v>
      </c>
      <c r="C38" s="57">
        <v>1</v>
      </c>
      <c r="D38" s="55">
        <v>1</v>
      </c>
      <c r="E38" s="55"/>
      <c r="F38" s="55"/>
      <c r="G38" s="55"/>
      <c r="H38" s="55">
        <v>1</v>
      </c>
      <c r="I38" s="55"/>
      <c r="J38" s="55"/>
      <c r="K38" s="62"/>
      <c r="L38" s="56"/>
      <c r="M38" s="56"/>
      <c r="N38" s="56"/>
      <c r="O38" s="56"/>
      <c r="P38" s="56"/>
      <c r="Q38" s="56"/>
      <c r="R38" s="56"/>
      <c r="S38" s="56"/>
      <c r="T38" s="56"/>
      <c r="U38" s="56"/>
      <c r="V38" s="56"/>
      <c r="W38" s="56"/>
      <c r="X38" s="62" t="s">
        <v>330</v>
      </c>
      <c r="Y38" s="56"/>
      <c r="Z38" s="56">
        <v>1</v>
      </c>
      <c r="AA38" s="56"/>
      <c r="AB38" s="56">
        <v>1</v>
      </c>
      <c r="AC38" s="56"/>
      <c r="AD38" s="56"/>
      <c r="AE38" s="67"/>
      <c r="AF38" s="62"/>
      <c r="AG38" s="56"/>
      <c r="AH38" s="56"/>
      <c r="AI38" s="56"/>
      <c r="AJ38" s="56"/>
      <c r="AK38" s="67"/>
      <c r="AL38" s="56"/>
      <c r="AM38" s="56"/>
      <c r="AN38" s="56"/>
      <c r="AO38" s="56"/>
      <c r="AP38" s="56"/>
      <c r="AQ38" s="56"/>
      <c r="AR38" s="56"/>
      <c r="AS38" s="56"/>
      <c r="AT38" s="56"/>
      <c r="AU38" s="56"/>
      <c r="AV38" s="62"/>
      <c r="AW38" s="56"/>
      <c r="AX38" s="56"/>
      <c r="AY38" s="56"/>
      <c r="AZ38" s="56"/>
      <c r="BA38" s="56"/>
      <c r="BB38" s="56"/>
      <c r="BC38" s="56"/>
      <c r="BD38" s="56"/>
      <c r="BE38" s="56"/>
      <c r="BF38" s="56"/>
      <c r="BG38" s="67"/>
      <c r="BH38" s="56"/>
      <c r="BI38" s="56"/>
      <c r="BJ38" s="56"/>
      <c r="BK38" s="56"/>
      <c r="BL38" s="56"/>
      <c r="BM38" s="67"/>
      <c r="BN38" s="55"/>
      <c r="BO38" s="55"/>
      <c r="BP38" s="57"/>
      <c r="BQ38" s="58">
        <v>1</v>
      </c>
      <c r="BR38" s="55">
        <v>1</v>
      </c>
      <c r="BS38" s="55"/>
      <c r="BT38" s="87" t="s">
        <v>538</v>
      </c>
      <c r="BU38" s="56"/>
      <c r="BV38" s="56"/>
      <c r="BW38" s="56"/>
      <c r="BX38" s="55"/>
    </row>
    <row r="39" spans="1:78" ht="28" customHeight="1" x14ac:dyDescent="0.15">
      <c r="A39" s="86">
        <v>35</v>
      </c>
      <c r="B39" s="58" t="s">
        <v>62</v>
      </c>
      <c r="C39" s="57">
        <v>1</v>
      </c>
      <c r="D39" s="55">
        <v>1</v>
      </c>
      <c r="E39" s="55"/>
      <c r="F39" s="55">
        <v>1</v>
      </c>
      <c r="G39" s="55">
        <v>1</v>
      </c>
      <c r="H39" s="55">
        <v>1</v>
      </c>
      <c r="I39" s="55"/>
      <c r="J39" s="55">
        <v>1</v>
      </c>
      <c r="K39" s="62">
        <v>1</v>
      </c>
      <c r="L39" s="56">
        <v>1</v>
      </c>
      <c r="M39" s="56"/>
      <c r="N39" s="56"/>
      <c r="O39" s="56"/>
      <c r="P39" s="56"/>
      <c r="Q39" s="56"/>
      <c r="R39" s="56"/>
      <c r="S39" s="56"/>
      <c r="T39" s="56"/>
      <c r="U39" s="56"/>
      <c r="V39" s="56"/>
      <c r="W39" s="56"/>
      <c r="X39" s="62" t="s">
        <v>331</v>
      </c>
      <c r="Y39" s="55"/>
      <c r="Z39" s="55"/>
      <c r="AA39" s="55"/>
      <c r="AB39" s="55">
        <v>1</v>
      </c>
      <c r="AC39" s="55"/>
      <c r="AD39" s="55"/>
      <c r="AE39" s="58"/>
      <c r="AF39" s="57"/>
      <c r="AG39" s="55"/>
      <c r="AH39" s="55"/>
      <c r="AI39" s="55"/>
      <c r="AJ39" s="55"/>
      <c r="AK39" s="58"/>
      <c r="AL39" s="55"/>
      <c r="AM39" s="55"/>
      <c r="AN39" s="55"/>
      <c r="AO39" s="55"/>
      <c r="AP39" s="55"/>
      <c r="AQ39" s="55"/>
      <c r="AR39" s="55"/>
      <c r="AS39" s="55"/>
      <c r="AT39" s="55"/>
      <c r="AU39" s="55"/>
      <c r="AV39" s="57"/>
      <c r="AW39" s="55"/>
      <c r="AX39" s="55"/>
      <c r="AY39" s="55"/>
      <c r="AZ39" s="55"/>
      <c r="BA39" s="55"/>
      <c r="BB39" s="55"/>
      <c r="BC39" s="55">
        <v>1</v>
      </c>
      <c r="BD39" s="55"/>
      <c r="BE39" s="55"/>
      <c r="BF39" s="55"/>
      <c r="BG39" s="58"/>
      <c r="BH39" s="55"/>
      <c r="BI39" s="55"/>
      <c r="BJ39" s="55"/>
      <c r="BK39" s="55"/>
      <c r="BL39" s="55"/>
      <c r="BM39" s="58"/>
      <c r="BN39" s="55"/>
      <c r="BO39" s="55"/>
      <c r="BP39" s="57"/>
      <c r="BQ39" s="58">
        <v>1</v>
      </c>
      <c r="BR39" s="55">
        <v>1</v>
      </c>
      <c r="BS39" s="55"/>
      <c r="BT39" s="87" t="s">
        <v>539</v>
      </c>
      <c r="BU39" s="56"/>
      <c r="BV39" s="56"/>
      <c r="BW39" s="56"/>
      <c r="BX39" s="55"/>
    </row>
    <row r="40" spans="1:78" ht="28" customHeight="1" x14ac:dyDescent="0.15">
      <c r="A40" s="86">
        <v>36</v>
      </c>
      <c r="B40" s="58" t="s">
        <v>62</v>
      </c>
      <c r="C40" s="57"/>
      <c r="D40" s="55"/>
      <c r="E40" s="55"/>
      <c r="F40" s="55"/>
      <c r="G40" s="55"/>
      <c r="H40" s="55">
        <v>1</v>
      </c>
      <c r="I40" s="55"/>
      <c r="J40" s="55"/>
      <c r="K40" s="62"/>
      <c r="L40" s="56"/>
      <c r="M40" s="56"/>
      <c r="N40" s="56"/>
      <c r="O40" s="56">
        <v>1</v>
      </c>
      <c r="P40" s="56"/>
      <c r="Q40" s="56">
        <v>1</v>
      </c>
      <c r="R40" s="56"/>
      <c r="S40" s="56"/>
      <c r="T40" s="56"/>
      <c r="U40" s="56"/>
      <c r="V40" s="56"/>
      <c r="W40" s="56"/>
      <c r="X40" s="62" t="s">
        <v>153</v>
      </c>
      <c r="Y40" s="55"/>
      <c r="Z40" s="55"/>
      <c r="AA40" s="55"/>
      <c r="AB40" s="55"/>
      <c r="AC40" s="55"/>
      <c r="AD40" s="55"/>
      <c r="AE40" s="58"/>
      <c r="AF40" s="57">
        <v>1</v>
      </c>
      <c r="AG40" s="55"/>
      <c r="AH40" s="55"/>
      <c r="AI40" s="55"/>
      <c r="AJ40" s="55"/>
      <c r="AK40" s="58"/>
      <c r="AL40" s="55"/>
      <c r="AM40" s="55"/>
      <c r="AN40" s="55"/>
      <c r="AO40" s="55"/>
      <c r="AP40" s="55"/>
      <c r="AQ40" s="55"/>
      <c r="AR40" s="55"/>
      <c r="AS40" s="55"/>
      <c r="AT40" s="55"/>
      <c r="AU40" s="55"/>
      <c r="AV40" s="57"/>
      <c r="AW40" s="55"/>
      <c r="AX40" s="55"/>
      <c r="AY40" s="55"/>
      <c r="AZ40" s="55"/>
      <c r="BA40" s="55"/>
      <c r="BB40" s="55"/>
      <c r="BC40" s="55"/>
      <c r="BD40" s="55"/>
      <c r="BE40" s="55"/>
      <c r="BF40" s="55"/>
      <c r="BG40" s="58"/>
      <c r="BH40" s="55"/>
      <c r="BI40" s="55"/>
      <c r="BJ40" s="55"/>
      <c r="BK40" s="55"/>
      <c r="BL40" s="55"/>
      <c r="BM40" s="58"/>
      <c r="BN40" s="55"/>
      <c r="BO40" s="55"/>
      <c r="BP40" s="57">
        <v>1</v>
      </c>
      <c r="BQ40" s="58"/>
      <c r="BR40" s="55">
        <v>1</v>
      </c>
      <c r="BS40" s="55"/>
      <c r="BT40" s="87" t="s">
        <v>540</v>
      </c>
      <c r="BU40" s="56"/>
      <c r="BV40" s="56"/>
      <c r="BW40" s="56"/>
      <c r="BX40" s="55"/>
    </row>
    <row r="41" spans="1:78" ht="28" customHeight="1" x14ac:dyDescent="0.15">
      <c r="A41" s="86">
        <v>37</v>
      </c>
      <c r="B41" s="58" t="s">
        <v>62</v>
      </c>
      <c r="C41" s="57"/>
      <c r="D41" s="55"/>
      <c r="E41" s="55"/>
      <c r="F41" s="55"/>
      <c r="G41" s="55"/>
      <c r="H41" s="55">
        <v>1</v>
      </c>
      <c r="I41" s="55"/>
      <c r="J41" s="55"/>
      <c r="K41" s="62"/>
      <c r="L41" s="56"/>
      <c r="M41" s="56"/>
      <c r="N41" s="56"/>
      <c r="O41" s="56">
        <v>1</v>
      </c>
      <c r="P41" s="56"/>
      <c r="Q41" s="56">
        <v>1</v>
      </c>
      <c r="R41" s="56"/>
      <c r="S41" s="56"/>
      <c r="T41" s="56"/>
      <c r="U41" s="56"/>
      <c r="V41" s="56"/>
      <c r="W41" s="56"/>
      <c r="X41" s="62" t="s">
        <v>332</v>
      </c>
      <c r="Y41" s="55"/>
      <c r="Z41" s="55"/>
      <c r="AA41" s="55"/>
      <c r="AB41" s="55"/>
      <c r="AC41" s="55"/>
      <c r="AD41" s="55"/>
      <c r="AE41" s="58"/>
      <c r="AF41" s="57"/>
      <c r="AG41" s="55"/>
      <c r="AH41" s="55"/>
      <c r="AI41" s="55"/>
      <c r="AJ41" s="55"/>
      <c r="AK41" s="58">
        <v>1</v>
      </c>
      <c r="AL41" s="55"/>
      <c r="AM41" s="55"/>
      <c r="AN41" s="55"/>
      <c r="AO41" s="55"/>
      <c r="AP41" s="55"/>
      <c r="AQ41" s="55"/>
      <c r="AR41" s="55"/>
      <c r="AS41" s="55"/>
      <c r="AT41" s="55"/>
      <c r="AU41" s="55"/>
      <c r="AV41" s="57"/>
      <c r="AW41" s="55"/>
      <c r="AX41" s="55"/>
      <c r="AY41" s="55"/>
      <c r="AZ41" s="55"/>
      <c r="BA41" s="55"/>
      <c r="BB41" s="55"/>
      <c r="BC41" s="55"/>
      <c r="BD41" s="55"/>
      <c r="BE41" s="55"/>
      <c r="BF41" s="55"/>
      <c r="BG41" s="58"/>
      <c r="BH41" s="55"/>
      <c r="BI41" s="55"/>
      <c r="BJ41" s="55"/>
      <c r="BK41" s="55"/>
      <c r="BL41" s="55"/>
      <c r="BM41" s="58"/>
      <c r="BN41" s="55"/>
      <c r="BO41" s="55"/>
      <c r="BP41" s="57">
        <v>1</v>
      </c>
      <c r="BQ41" s="58"/>
      <c r="BR41" s="55">
        <v>1</v>
      </c>
      <c r="BS41" s="55"/>
      <c r="BT41" s="87" t="s">
        <v>541</v>
      </c>
      <c r="BU41" s="56"/>
      <c r="BV41" s="56"/>
      <c r="BW41" s="56"/>
      <c r="BX41" s="55"/>
    </row>
    <row r="42" spans="1:78" ht="28" customHeight="1" x14ac:dyDescent="0.15">
      <c r="A42" s="86">
        <v>38</v>
      </c>
      <c r="B42" s="58" t="s">
        <v>62</v>
      </c>
      <c r="C42" s="57">
        <v>1</v>
      </c>
      <c r="D42" s="55"/>
      <c r="E42" s="55">
        <v>1</v>
      </c>
      <c r="F42" s="55"/>
      <c r="G42" s="55"/>
      <c r="H42" s="55">
        <v>1</v>
      </c>
      <c r="I42" s="55"/>
      <c r="J42" s="55"/>
      <c r="K42" s="62"/>
      <c r="L42" s="56"/>
      <c r="M42" s="56"/>
      <c r="N42" s="56"/>
      <c r="O42" s="56">
        <v>1</v>
      </c>
      <c r="P42" s="56"/>
      <c r="Q42" s="56">
        <v>1</v>
      </c>
      <c r="R42" s="56"/>
      <c r="S42" s="56"/>
      <c r="T42" s="56"/>
      <c r="U42" s="56"/>
      <c r="V42" s="56"/>
      <c r="W42" s="56"/>
      <c r="X42" s="62" t="s">
        <v>332</v>
      </c>
      <c r="Y42" s="55"/>
      <c r="Z42" s="55"/>
      <c r="AA42" s="55"/>
      <c r="AB42" s="55"/>
      <c r="AC42" s="55"/>
      <c r="AD42" s="55"/>
      <c r="AE42" s="58"/>
      <c r="AF42" s="57"/>
      <c r="AG42" s="55"/>
      <c r="AH42" s="55"/>
      <c r="AI42" s="55"/>
      <c r="AJ42" s="55"/>
      <c r="AK42" s="58">
        <v>1</v>
      </c>
      <c r="AL42" s="55"/>
      <c r="AM42" s="55"/>
      <c r="AN42" s="55"/>
      <c r="AO42" s="55"/>
      <c r="AP42" s="55"/>
      <c r="AQ42" s="55"/>
      <c r="AR42" s="55"/>
      <c r="AS42" s="55"/>
      <c r="AT42" s="55"/>
      <c r="AU42" s="55"/>
      <c r="AV42" s="57"/>
      <c r="AW42" s="55"/>
      <c r="AX42" s="55"/>
      <c r="AY42" s="55"/>
      <c r="AZ42" s="55"/>
      <c r="BA42" s="55"/>
      <c r="BB42" s="55"/>
      <c r="BC42" s="55"/>
      <c r="BD42" s="55"/>
      <c r="BE42" s="55"/>
      <c r="BF42" s="55"/>
      <c r="BG42" s="58"/>
      <c r="BH42" s="55"/>
      <c r="BI42" s="55"/>
      <c r="BJ42" s="55"/>
      <c r="BK42" s="55"/>
      <c r="BL42" s="55"/>
      <c r="BM42" s="58"/>
      <c r="BN42" s="55"/>
      <c r="BO42" s="55"/>
      <c r="BP42" s="57">
        <v>1</v>
      </c>
      <c r="BQ42" s="58"/>
      <c r="BR42" s="55">
        <v>1</v>
      </c>
      <c r="BS42" s="55"/>
      <c r="BT42" s="87" t="s">
        <v>542</v>
      </c>
      <c r="BU42" s="56"/>
      <c r="BV42" s="56"/>
      <c r="BW42" s="56"/>
      <c r="BX42" s="55"/>
    </row>
    <row r="43" spans="1:78" ht="28" customHeight="1" x14ac:dyDescent="0.15">
      <c r="A43" s="86">
        <v>39</v>
      </c>
      <c r="B43" s="58" t="s">
        <v>62</v>
      </c>
      <c r="C43" s="57">
        <v>1</v>
      </c>
      <c r="D43" s="55">
        <v>1</v>
      </c>
      <c r="E43" s="55">
        <v>1</v>
      </c>
      <c r="F43" s="55">
        <v>1</v>
      </c>
      <c r="G43" s="55"/>
      <c r="H43" s="55">
        <v>1</v>
      </c>
      <c r="I43" s="55"/>
      <c r="J43" s="55"/>
      <c r="K43" s="62"/>
      <c r="L43" s="56"/>
      <c r="M43" s="56">
        <v>1</v>
      </c>
      <c r="N43" s="56"/>
      <c r="O43" s="56">
        <v>1</v>
      </c>
      <c r="P43" s="56"/>
      <c r="Q43" s="56">
        <v>1</v>
      </c>
      <c r="R43" s="56"/>
      <c r="S43" s="56"/>
      <c r="T43" s="56"/>
      <c r="U43" s="56"/>
      <c r="V43" s="56"/>
      <c r="W43" s="56"/>
      <c r="X43" s="62" t="s">
        <v>153</v>
      </c>
      <c r="Y43" s="55"/>
      <c r="Z43" s="55"/>
      <c r="AA43" s="55"/>
      <c r="AB43" s="55"/>
      <c r="AC43" s="55"/>
      <c r="AD43" s="55"/>
      <c r="AE43" s="58"/>
      <c r="AF43" s="57">
        <v>1</v>
      </c>
      <c r="AG43" s="55"/>
      <c r="AH43" s="55"/>
      <c r="AI43" s="55"/>
      <c r="AJ43" s="55"/>
      <c r="AK43" s="58"/>
      <c r="AL43" s="55"/>
      <c r="AM43" s="55"/>
      <c r="AN43" s="55"/>
      <c r="AO43" s="55"/>
      <c r="AP43" s="55"/>
      <c r="AQ43" s="55"/>
      <c r="AR43" s="55"/>
      <c r="AS43" s="55"/>
      <c r="AT43" s="55"/>
      <c r="AU43" s="55"/>
      <c r="AV43" s="57"/>
      <c r="AW43" s="55"/>
      <c r="AX43" s="55"/>
      <c r="AY43" s="55"/>
      <c r="AZ43" s="55"/>
      <c r="BA43" s="55"/>
      <c r="BB43" s="55"/>
      <c r="BC43" s="55"/>
      <c r="BD43" s="55"/>
      <c r="BE43" s="55"/>
      <c r="BF43" s="55"/>
      <c r="BG43" s="58"/>
      <c r="BH43" s="55"/>
      <c r="BI43" s="55"/>
      <c r="BJ43" s="55"/>
      <c r="BK43" s="55"/>
      <c r="BL43" s="55"/>
      <c r="BM43" s="58"/>
      <c r="BN43" s="55"/>
      <c r="BO43" s="55"/>
      <c r="BP43" s="57">
        <v>1</v>
      </c>
      <c r="BQ43" s="58"/>
      <c r="BR43" s="55">
        <v>1</v>
      </c>
      <c r="BS43" s="55"/>
      <c r="BT43" s="87" t="s">
        <v>543</v>
      </c>
      <c r="BU43" s="56"/>
      <c r="BV43" s="56"/>
      <c r="BW43" s="56"/>
      <c r="BX43" s="55"/>
    </row>
    <row r="44" spans="1:78" ht="28" customHeight="1" x14ac:dyDescent="0.15">
      <c r="A44" s="86">
        <v>40</v>
      </c>
      <c r="B44" s="58" t="s">
        <v>62</v>
      </c>
      <c r="C44" s="57">
        <v>1</v>
      </c>
      <c r="D44" s="55"/>
      <c r="E44" s="55">
        <v>1</v>
      </c>
      <c r="F44" s="55"/>
      <c r="G44" s="55"/>
      <c r="H44" s="55">
        <v>1</v>
      </c>
      <c r="I44" s="55"/>
      <c r="J44" s="55"/>
      <c r="K44" s="62"/>
      <c r="L44" s="56"/>
      <c r="M44" s="56">
        <v>1</v>
      </c>
      <c r="N44" s="56"/>
      <c r="O44" s="56">
        <v>1</v>
      </c>
      <c r="P44" s="56"/>
      <c r="Q44" s="56">
        <v>1</v>
      </c>
      <c r="R44" s="56"/>
      <c r="S44" s="56"/>
      <c r="T44" s="56"/>
      <c r="U44" s="56"/>
      <c r="V44" s="56"/>
      <c r="W44" s="56"/>
      <c r="X44" s="62" t="s">
        <v>333</v>
      </c>
      <c r="Y44" s="55"/>
      <c r="Z44" s="55"/>
      <c r="AA44" s="55"/>
      <c r="AB44" s="55"/>
      <c r="AC44" s="55"/>
      <c r="AD44" s="55"/>
      <c r="AE44" s="58"/>
      <c r="AF44" s="57"/>
      <c r="AG44" s="55"/>
      <c r="AH44" s="55"/>
      <c r="AI44" s="55"/>
      <c r="AJ44" s="55"/>
      <c r="AK44" s="58">
        <v>1</v>
      </c>
      <c r="AL44" s="55"/>
      <c r="AM44" s="55"/>
      <c r="AN44" s="55"/>
      <c r="AO44" s="55"/>
      <c r="AP44" s="55"/>
      <c r="AQ44" s="55"/>
      <c r="AR44" s="55"/>
      <c r="AS44" s="55"/>
      <c r="AT44" s="55"/>
      <c r="AU44" s="55"/>
      <c r="AV44" s="57"/>
      <c r="AW44" s="55"/>
      <c r="AX44" s="55"/>
      <c r="AY44" s="55"/>
      <c r="AZ44" s="55"/>
      <c r="BA44" s="55"/>
      <c r="BB44" s="55"/>
      <c r="BC44" s="55">
        <v>1</v>
      </c>
      <c r="BD44" s="55"/>
      <c r="BE44" s="55"/>
      <c r="BF44" s="55"/>
      <c r="BG44" s="58"/>
      <c r="BH44" s="55"/>
      <c r="BI44" s="55"/>
      <c r="BJ44" s="55"/>
      <c r="BK44" s="55"/>
      <c r="BL44" s="55"/>
      <c r="BM44" s="58"/>
      <c r="BN44" s="55"/>
      <c r="BO44" s="55"/>
      <c r="BP44" s="57">
        <v>1</v>
      </c>
      <c r="BQ44" s="58"/>
      <c r="BR44" s="55">
        <v>1</v>
      </c>
      <c r="BS44" s="55"/>
      <c r="BT44" s="87" t="s">
        <v>544</v>
      </c>
      <c r="BU44" s="56"/>
      <c r="BV44" s="56"/>
      <c r="BW44" s="56"/>
      <c r="BX44" s="55"/>
    </row>
    <row r="45" spans="1:78" ht="28" customHeight="1" x14ac:dyDescent="0.15">
      <c r="A45" s="86">
        <v>41</v>
      </c>
      <c r="B45" s="58" t="s">
        <v>62</v>
      </c>
      <c r="C45" s="57">
        <v>1</v>
      </c>
      <c r="D45" s="55">
        <v>1</v>
      </c>
      <c r="E45" s="55"/>
      <c r="F45" s="55"/>
      <c r="G45" s="55"/>
      <c r="H45" s="55">
        <v>1</v>
      </c>
      <c r="I45" s="55"/>
      <c r="J45" s="55"/>
      <c r="K45" s="62"/>
      <c r="L45" s="56"/>
      <c r="M45" s="56"/>
      <c r="N45" s="56"/>
      <c r="O45" s="56"/>
      <c r="P45" s="56"/>
      <c r="Q45" s="56"/>
      <c r="R45" s="56"/>
      <c r="S45" s="56"/>
      <c r="T45" s="56"/>
      <c r="U45" s="56"/>
      <c r="V45" s="56"/>
      <c r="W45" s="56"/>
      <c r="X45" s="62" t="s">
        <v>334</v>
      </c>
      <c r="Y45" s="55"/>
      <c r="Z45" s="55"/>
      <c r="AA45" s="55"/>
      <c r="AB45" s="55"/>
      <c r="AC45" s="55"/>
      <c r="AD45" s="55"/>
      <c r="AE45" s="58"/>
      <c r="AF45" s="57"/>
      <c r="AG45" s="55"/>
      <c r="AH45" s="55"/>
      <c r="AI45" s="55"/>
      <c r="AJ45" s="55"/>
      <c r="AK45" s="58"/>
      <c r="AL45" s="55"/>
      <c r="AM45" s="55"/>
      <c r="AN45" s="55"/>
      <c r="AO45" s="55"/>
      <c r="AP45" s="55"/>
      <c r="AQ45" s="55"/>
      <c r="AR45" s="55"/>
      <c r="AS45" s="55"/>
      <c r="AT45" s="55"/>
      <c r="AU45" s="55"/>
      <c r="AV45" s="57"/>
      <c r="AW45" s="55"/>
      <c r="AX45" s="55"/>
      <c r="AY45" s="55"/>
      <c r="AZ45" s="55"/>
      <c r="BA45" s="55"/>
      <c r="BB45" s="55"/>
      <c r="BC45" s="55"/>
      <c r="BD45" s="55"/>
      <c r="BE45" s="55"/>
      <c r="BF45" s="55"/>
      <c r="BG45" s="58"/>
      <c r="BH45" s="55"/>
      <c r="BI45" s="55"/>
      <c r="BJ45" s="55"/>
      <c r="BK45" s="55"/>
      <c r="BL45" s="55">
        <v>1</v>
      </c>
      <c r="BM45" s="58">
        <v>1</v>
      </c>
      <c r="BN45" s="55"/>
      <c r="BO45" s="55"/>
      <c r="BP45" s="57">
        <v>1</v>
      </c>
      <c r="BQ45" s="58"/>
      <c r="BR45" s="55">
        <v>1</v>
      </c>
      <c r="BS45" s="55"/>
      <c r="BT45" s="87" t="s">
        <v>545</v>
      </c>
      <c r="BU45" s="56"/>
      <c r="BV45" s="56"/>
      <c r="BW45" s="56"/>
      <c r="BX45" s="55"/>
    </row>
    <row r="46" spans="1:78" ht="28" customHeight="1" x14ac:dyDescent="0.15">
      <c r="A46" s="86">
        <v>42</v>
      </c>
      <c r="B46" s="58" t="s">
        <v>62</v>
      </c>
      <c r="C46" s="57">
        <v>1</v>
      </c>
      <c r="D46" s="55">
        <v>1</v>
      </c>
      <c r="E46" s="55">
        <v>1</v>
      </c>
      <c r="F46" s="55">
        <v>1</v>
      </c>
      <c r="G46" s="55"/>
      <c r="H46" s="55">
        <v>1</v>
      </c>
      <c r="I46" s="55"/>
      <c r="J46" s="55"/>
      <c r="K46" s="62"/>
      <c r="L46" s="56"/>
      <c r="M46" s="56">
        <v>1</v>
      </c>
      <c r="N46" s="56"/>
      <c r="O46" s="56">
        <v>1</v>
      </c>
      <c r="P46" s="56"/>
      <c r="Q46" s="56">
        <v>1</v>
      </c>
      <c r="R46" s="56"/>
      <c r="S46" s="56"/>
      <c r="T46" s="56">
        <v>1</v>
      </c>
      <c r="U46" s="56"/>
      <c r="V46" s="56"/>
      <c r="W46" s="56"/>
      <c r="X46" s="62" t="s">
        <v>335</v>
      </c>
      <c r="Y46" s="56"/>
      <c r="Z46" s="56"/>
      <c r="AA46" s="56"/>
      <c r="AB46" s="56"/>
      <c r="AC46" s="56"/>
      <c r="AD46" s="56"/>
      <c r="AE46" s="67"/>
      <c r="AF46" s="62"/>
      <c r="AG46" s="56"/>
      <c r="AH46" s="56"/>
      <c r="AI46" s="56">
        <v>1</v>
      </c>
      <c r="AJ46" s="56"/>
      <c r="AK46" s="67">
        <v>1</v>
      </c>
      <c r="AL46" s="56"/>
      <c r="AM46" s="56"/>
      <c r="AN46" s="56"/>
      <c r="AO46" s="56"/>
      <c r="AP46" s="56"/>
      <c r="AQ46" s="56"/>
      <c r="AR46" s="56"/>
      <c r="AS46" s="56"/>
      <c r="AT46" s="56"/>
      <c r="AU46" s="56"/>
      <c r="AV46" s="62"/>
      <c r="AW46" s="56"/>
      <c r="AX46" s="56"/>
      <c r="AY46" s="56"/>
      <c r="AZ46" s="56"/>
      <c r="BA46" s="56"/>
      <c r="BB46" s="56"/>
      <c r="BC46" s="56">
        <v>1</v>
      </c>
      <c r="BD46" s="56"/>
      <c r="BE46" s="56"/>
      <c r="BF46" s="56"/>
      <c r="BG46" s="67"/>
      <c r="BH46" s="56"/>
      <c r="BI46" s="56"/>
      <c r="BJ46" s="56"/>
      <c r="BK46" s="56"/>
      <c r="BL46" s="56"/>
      <c r="BM46" s="67"/>
      <c r="BN46" s="55"/>
      <c r="BO46" s="55"/>
      <c r="BP46" s="57">
        <v>1</v>
      </c>
      <c r="BQ46" s="58"/>
      <c r="BR46" s="55">
        <v>1</v>
      </c>
      <c r="BS46" s="55"/>
      <c r="BT46" s="87" t="s">
        <v>546</v>
      </c>
      <c r="BU46" s="56"/>
      <c r="BV46" s="56"/>
      <c r="BW46" s="56"/>
      <c r="BX46" s="55"/>
    </row>
    <row r="47" spans="1:78" ht="28" customHeight="1" x14ac:dyDescent="0.15">
      <c r="A47" s="86">
        <v>43</v>
      </c>
      <c r="B47" s="58" t="s">
        <v>62</v>
      </c>
      <c r="C47" s="57">
        <v>1</v>
      </c>
      <c r="D47" s="55"/>
      <c r="E47" s="55">
        <v>1</v>
      </c>
      <c r="F47" s="55"/>
      <c r="G47" s="55"/>
      <c r="H47" s="55">
        <v>1</v>
      </c>
      <c r="I47" s="55"/>
      <c r="J47" s="55"/>
      <c r="K47" s="62"/>
      <c r="L47" s="56"/>
      <c r="M47" s="56"/>
      <c r="N47" s="56"/>
      <c r="O47" s="56">
        <v>1</v>
      </c>
      <c r="P47" s="56"/>
      <c r="Q47" s="56">
        <v>1</v>
      </c>
      <c r="R47" s="56"/>
      <c r="S47" s="56"/>
      <c r="T47" s="56"/>
      <c r="U47" s="56"/>
      <c r="V47" s="56"/>
      <c r="W47" s="56"/>
      <c r="X47" s="62" t="s">
        <v>332</v>
      </c>
      <c r="Y47" s="55"/>
      <c r="Z47" s="55"/>
      <c r="AA47" s="55"/>
      <c r="AB47" s="55"/>
      <c r="AC47" s="55"/>
      <c r="AD47" s="55"/>
      <c r="AE47" s="58"/>
      <c r="AF47" s="57"/>
      <c r="AG47" s="55"/>
      <c r="AH47" s="55"/>
      <c r="AI47" s="55"/>
      <c r="AJ47" s="55"/>
      <c r="AK47" s="58">
        <v>1</v>
      </c>
      <c r="AL47" s="55"/>
      <c r="AM47" s="55"/>
      <c r="AN47" s="55"/>
      <c r="AO47" s="55"/>
      <c r="AP47" s="55"/>
      <c r="AQ47" s="55"/>
      <c r="AR47" s="55"/>
      <c r="AS47" s="55"/>
      <c r="AT47" s="55"/>
      <c r="AU47" s="55"/>
      <c r="AV47" s="57"/>
      <c r="AW47" s="55"/>
      <c r="AX47" s="55"/>
      <c r="AY47" s="55"/>
      <c r="AZ47" s="55"/>
      <c r="BA47" s="55"/>
      <c r="BB47" s="55"/>
      <c r="BC47" s="55"/>
      <c r="BD47" s="55"/>
      <c r="BE47" s="55"/>
      <c r="BF47" s="55"/>
      <c r="BG47" s="58"/>
      <c r="BH47" s="55"/>
      <c r="BI47" s="55"/>
      <c r="BJ47" s="55"/>
      <c r="BK47" s="55"/>
      <c r="BL47" s="55"/>
      <c r="BM47" s="58"/>
      <c r="BN47" s="55"/>
      <c r="BO47" s="55"/>
      <c r="BP47" s="57">
        <v>1</v>
      </c>
      <c r="BQ47" s="58"/>
      <c r="BR47" s="55">
        <v>1</v>
      </c>
      <c r="BS47" s="55"/>
      <c r="BT47" s="88" t="s">
        <v>547</v>
      </c>
      <c r="BU47" s="56"/>
      <c r="BV47" s="56"/>
      <c r="BW47" s="56"/>
      <c r="BX47" s="55"/>
    </row>
    <row r="48" spans="1:78" ht="28" customHeight="1" x14ac:dyDescent="0.15">
      <c r="A48" s="86">
        <v>44</v>
      </c>
      <c r="B48" s="58" t="s">
        <v>62</v>
      </c>
      <c r="C48" s="57">
        <v>1</v>
      </c>
      <c r="D48" s="55"/>
      <c r="E48" s="55"/>
      <c r="F48" s="55"/>
      <c r="G48" s="55"/>
      <c r="H48" s="55">
        <v>1</v>
      </c>
      <c r="I48" s="55"/>
      <c r="J48" s="55"/>
      <c r="K48" s="62"/>
      <c r="L48" s="56"/>
      <c r="M48" s="56"/>
      <c r="N48" s="56"/>
      <c r="O48" s="56"/>
      <c r="P48" s="56"/>
      <c r="Q48" s="56"/>
      <c r="R48" s="56"/>
      <c r="S48" s="56"/>
      <c r="T48" s="56"/>
      <c r="U48" s="56"/>
      <c r="V48" s="56"/>
      <c r="W48" s="56"/>
      <c r="X48" s="62" t="s">
        <v>172</v>
      </c>
      <c r="Y48" s="55"/>
      <c r="Z48" s="55"/>
      <c r="AA48" s="55"/>
      <c r="AB48" s="55">
        <v>1</v>
      </c>
      <c r="AC48" s="55"/>
      <c r="AD48" s="55"/>
      <c r="AE48" s="58"/>
      <c r="AF48" s="57"/>
      <c r="AG48" s="55"/>
      <c r="AH48" s="55"/>
      <c r="AI48" s="55"/>
      <c r="AJ48" s="55"/>
      <c r="AK48" s="58"/>
      <c r="AL48" s="55"/>
      <c r="AM48" s="55"/>
      <c r="AN48" s="55"/>
      <c r="AO48" s="55"/>
      <c r="AP48" s="55"/>
      <c r="AQ48" s="55"/>
      <c r="AR48" s="55"/>
      <c r="AS48" s="55"/>
      <c r="AT48" s="55"/>
      <c r="AU48" s="55"/>
      <c r="AV48" s="57"/>
      <c r="AW48" s="55"/>
      <c r="AX48" s="55"/>
      <c r="AY48" s="55"/>
      <c r="AZ48" s="55"/>
      <c r="BA48" s="55"/>
      <c r="BB48" s="55"/>
      <c r="BC48" s="55"/>
      <c r="BD48" s="55"/>
      <c r="BE48" s="55"/>
      <c r="BF48" s="55"/>
      <c r="BG48" s="58"/>
      <c r="BH48" s="55"/>
      <c r="BI48" s="55"/>
      <c r="BJ48" s="55"/>
      <c r="BK48" s="55"/>
      <c r="BL48" s="55"/>
      <c r="BM48" s="58"/>
      <c r="BN48" s="55"/>
      <c r="BO48" s="55"/>
      <c r="BP48" s="57">
        <v>1</v>
      </c>
      <c r="BQ48" s="58"/>
      <c r="BR48" s="55">
        <v>1</v>
      </c>
      <c r="BS48" s="55"/>
      <c r="BT48" s="87" t="s">
        <v>548</v>
      </c>
      <c r="BU48" s="56"/>
      <c r="BV48" s="56"/>
      <c r="BW48" s="56"/>
      <c r="BX48" s="55"/>
    </row>
    <row r="49" spans="1:76" ht="28" customHeight="1" x14ac:dyDescent="0.15">
      <c r="A49" s="86">
        <v>45</v>
      </c>
      <c r="B49" s="58" t="s">
        <v>62</v>
      </c>
      <c r="C49" s="57">
        <v>1</v>
      </c>
      <c r="D49" s="55">
        <v>1</v>
      </c>
      <c r="E49" s="55"/>
      <c r="F49" s="55"/>
      <c r="G49" s="55"/>
      <c r="H49" s="55">
        <v>1</v>
      </c>
      <c r="I49" s="55"/>
      <c r="J49" s="55"/>
      <c r="K49" s="62"/>
      <c r="L49" s="56"/>
      <c r="M49" s="56"/>
      <c r="N49" s="56"/>
      <c r="O49" s="56"/>
      <c r="P49" s="56"/>
      <c r="Q49" s="56"/>
      <c r="R49" s="56"/>
      <c r="S49" s="56"/>
      <c r="T49" s="56"/>
      <c r="U49" s="56"/>
      <c r="V49" s="56"/>
      <c r="W49" s="56"/>
      <c r="X49" s="62" t="s">
        <v>336</v>
      </c>
      <c r="Y49" s="56"/>
      <c r="Z49" s="56"/>
      <c r="AA49" s="56"/>
      <c r="AB49" s="56">
        <v>1</v>
      </c>
      <c r="AC49" s="56"/>
      <c r="AD49" s="56"/>
      <c r="AE49" s="67"/>
      <c r="AF49" s="62"/>
      <c r="AG49" s="56"/>
      <c r="AH49" s="56"/>
      <c r="AI49" s="56"/>
      <c r="AJ49" s="56"/>
      <c r="AK49" s="67"/>
      <c r="AL49" s="56"/>
      <c r="AM49" s="56"/>
      <c r="AN49" s="56"/>
      <c r="AO49" s="56"/>
      <c r="AP49" s="56"/>
      <c r="AQ49" s="56"/>
      <c r="AR49" s="56"/>
      <c r="AS49" s="56"/>
      <c r="AT49" s="56"/>
      <c r="AU49" s="56"/>
      <c r="AV49" s="62">
        <v>1</v>
      </c>
      <c r="AW49" s="56"/>
      <c r="AX49" s="56"/>
      <c r="AY49" s="56"/>
      <c r="AZ49" s="56"/>
      <c r="BA49" s="56"/>
      <c r="BB49" s="56"/>
      <c r="BC49" s="56"/>
      <c r="BD49" s="56"/>
      <c r="BE49" s="56"/>
      <c r="BF49" s="56"/>
      <c r="BG49" s="67"/>
      <c r="BH49" s="56"/>
      <c r="BI49" s="56"/>
      <c r="BJ49" s="56"/>
      <c r="BK49" s="56"/>
      <c r="BL49" s="56"/>
      <c r="BM49" s="67"/>
      <c r="BN49" s="55"/>
      <c r="BO49" s="55"/>
      <c r="BP49" s="57"/>
      <c r="BQ49" s="58">
        <v>1</v>
      </c>
      <c r="BR49" s="55">
        <v>1</v>
      </c>
      <c r="BS49" s="55"/>
      <c r="BT49" s="87" t="s">
        <v>549</v>
      </c>
      <c r="BU49" s="56"/>
      <c r="BV49" s="56"/>
      <c r="BW49" s="56"/>
      <c r="BX49" s="55"/>
    </row>
    <row r="50" spans="1:76" ht="28" customHeight="1" x14ac:dyDescent="0.15">
      <c r="A50" s="86">
        <v>46</v>
      </c>
      <c r="B50" s="58" t="s">
        <v>62</v>
      </c>
      <c r="C50" s="57">
        <v>1</v>
      </c>
      <c r="D50" s="55">
        <v>1</v>
      </c>
      <c r="E50" s="55"/>
      <c r="F50" s="55"/>
      <c r="G50" s="55"/>
      <c r="H50" s="55">
        <v>1</v>
      </c>
      <c r="I50" s="55"/>
      <c r="J50" s="55"/>
      <c r="K50" s="62"/>
      <c r="L50" s="56"/>
      <c r="M50" s="56"/>
      <c r="N50" s="56"/>
      <c r="O50" s="56"/>
      <c r="P50" s="56"/>
      <c r="Q50" s="56"/>
      <c r="R50" s="56"/>
      <c r="S50" s="56"/>
      <c r="T50" s="56"/>
      <c r="U50" s="56"/>
      <c r="V50" s="56"/>
      <c r="W50" s="56"/>
      <c r="X50" s="62" t="s">
        <v>337</v>
      </c>
      <c r="Y50" s="56"/>
      <c r="Z50" s="56">
        <v>1</v>
      </c>
      <c r="AA50" s="56"/>
      <c r="AB50" s="56">
        <v>1</v>
      </c>
      <c r="AC50" s="56"/>
      <c r="AD50" s="56"/>
      <c r="AE50" s="67"/>
      <c r="AF50" s="62"/>
      <c r="AG50" s="56"/>
      <c r="AH50" s="56"/>
      <c r="AI50" s="56"/>
      <c r="AJ50" s="56"/>
      <c r="AK50" s="67"/>
      <c r="AL50" s="56"/>
      <c r="AM50" s="56"/>
      <c r="AN50" s="56"/>
      <c r="AO50" s="56"/>
      <c r="AP50" s="56"/>
      <c r="AQ50" s="56"/>
      <c r="AR50" s="56"/>
      <c r="AS50" s="56"/>
      <c r="AT50" s="56"/>
      <c r="AU50" s="56"/>
      <c r="AV50" s="62"/>
      <c r="AW50" s="56"/>
      <c r="AX50" s="56"/>
      <c r="AY50" s="56"/>
      <c r="AZ50" s="56"/>
      <c r="BA50" s="56"/>
      <c r="BB50" s="56"/>
      <c r="BC50" s="56"/>
      <c r="BD50" s="56">
        <v>1</v>
      </c>
      <c r="BE50" s="56"/>
      <c r="BF50" s="56">
        <v>1</v>
      </c>
      <c r="BG50" s="67"/>
      <c r="BH50" s="56"/>
      <c r="BI50" s="56"/>
      <c r="BJ50" s="56"/>
      <c r="BK50" s="56"/>
      <c r="BL50" s="56"/>
      <c r="BM50" s="67"/>
      <c r="BN50" s="55"/>
      <c r="BO50" s="55"/>
      <c r="BP50" s="57"/>
      <c r="BQ50" s="58">
        <v>1</v>
      </c>
      <c r="BR50" s="55">
        <v>1</v>
      </c>
      <c r="BS50" s="55"/>
      <c r="BT50" s="87" t="s">
        <v>550</v>
      </c>
      <c r="BU50" s="56"/>
      <c r="BV50" s="56"/>
      <c r="BW50" s="56"/>
      <c r="BX50" s="55"/>
    </row>
    <row r="51" spans="1:76" ht="28" customHeight="1" x14ac:dyDescent="0.15">
      <c r="A51" s="86">
        <v>47</v>
      </c>
      <c r="B51" s="58" t="s">
        <v>62</v>
      </c>
      <c r="C51" s="57">
        <v>1</v>
      </c>
      <c r="D51" s="55"/>
      <c r="E51" s="55">
        <v>1</v>
      </c>
      <c r="F51" s="55"/>
      <c r="G51" s="55">
        <v>1</v>
      </c>
      <c r="H51" s="55">
        <v>1</v>
      </c>
      <c r="I51" s="55"/>
      <c r="J51" s="55"/>
      <c r="K51" s="62"/>
      <c r="L51" s="56"/>
      <c r="M51" s="56"/>
      <c r="N51" s="56"/>
      <c r="O51" s="56">
        <v>1</v>
      </c>
      <c r="P51" s="56"/>
      <c r="Q51" s="56">
        <v>1</v>
      </c>
      <c r="R51" s="56"/>
      <c r="S51" s="56"/>
      <c r="T51" s="56"/>
      <c r="U51" s="56"/>
      <c r="V51" s="56"/>
      <c r="W51" s="56"/>
      <c r="X51" s="62" t="s">
        <v>332</v>
      </c>
      <c r="Y51" s="55"/>
      <c r="Z51" s="55"/>
      <c r="AA51" s="55"/>
      <c r="AB51" s="55"/>
      <c r="AC51" s="55"/>
      <c r="AD51" s="55"/>
      <c r="AE51" s="58"/>
      <c r="AF51" s="57"/>
      <c r="AG51" s="55"/>
      <c r="AH51" s="55"/>
      <c r="AI51" s="55"/>
      <c r="AJ51" s="55"/>
      <c r="AK51" s="58">
        <v>1</v>
      </c>
      <c r="AL51" s="55"/>
      <c r="AM51" s="55"/>
      <c r="AN51" s="55"/>
      <c r="AO51" s="55"/>
      <c r="AP51" s="55"/>
      <c r="AQ51" s="55"/>
      <c r="AR51" s="55"/>
      <c r="AS51" s="55"/>
      <c r="AT51" s="55"/>
      <c r="AU51" s="55"/>
      <c r="AV51" s="57"/>
      <c r="AW51" s="55"/>
      <c r="AX51" s="55"/>
      <c r="AY51" s="55"/>
      <c r="AZ51" s="55"/>
      <c r="BA51" s="55"/>
      <c r="BB51" s="55"/>
      <c r="BC51" s="55"/>
      <c r="BD51" s="55"/>
      <c r="BE51" s="55"/>
      <c r="BF51" s="55"/>
      <c r="BG51" s="58"/>
      <c r="BH51" s="55"/>
      <c r="BI51" s="55"/>
      <c r="BJ51" s="55"/>
      <c r="BK51" s="55"/>
      <c r="BL51" s="55"/>
      <c r="BM51" s="58"/>
      <c r="BN51" s="55"/>
      <c r="BO51" s="55"/>
      <c r="BP51" s="57">
        <v>1</v>
      </c>
      <c r="BQ51" s="58"/>
      <c r="BR51" s="55">
        <v>1</v>
      </c>
      <c r="BS51" s="55"/>
      <c r="BT51" s="87" t="s">
        <v>551</v>
      </c>
      <c r="BU51" s="56"/>
      <c r="BV51" s="56"/>
      <c r="BW51" s="56"/>
      <c r="BX51" s="55"/>
    </row>
    <row r="52" spans="1:76" ht="28" customHeight="1" x14ac:dyDescent="0.15">
      <c r="A52" s="86">
        <v>48</v>
      </c>
      <c r="B52" s="58" t="s">
        <v>62</v>
      </c>
      <c r="C52" s="57">
        <v>1</v>
      </c>
      <c r="D52" s="55">
        <v>1</v>
      </c>
      <c r="E52" s="55">
        <v>1</v>
      </c>
      <c r="F52" s="55"/>
      <c r="G52" s="55"/>
      <c r="H52" s="55">
        <v>1</v>
      </c>
      <c r="I52" s="55"/>
      <c r="J52" s="55"/>
      <c r="K52" s="62"/>
      <c r="L52" s="56">
        <v>1</v>
      </c>
      <c r="M52" s="56"/>
      <c r="N52" s="56"/>
      <c r="O52" s="56"/>
      <c r="P52" s="56"/>
      <c r="Q52" s="56"/>
      <c r="R52" s="56"/>
      <c r="S52" s="56"/>
      <c r="T52" s="56"/>
      <c r="U52" s="56"/>
      <c r="V52" s="56"/>
      <c r="W52" s="56"/>
      <c r="X52" s="62" t="s">
        <v>289</v>
      </c>
      <c r="Y52" s="55"/>
      <c r="Z52" s="55"/>
      <c r="AA52" s="55"/>
      <c r="AB52" s="55"/>
      <c r="AC52" s="55"/>
      <c r="AD52" s="55"/>
      <c r="AE52" s="58"/>
      <c r="AF52" s="57"/>
      <c r="AG52" s="55"/>
      <c r="AH52" s="55"/>
      <c r="AI52" s="55">
        <v>1</v>
      </c>
      <c r="AJ52" s="55"/>
      <c r="AK52" s="58"/>
      <c r="AL52" s="55"/>
      <c r="AM52" s="55"/>
      <c r="AN52" s="55"/>
      <c r="AO52" s="55"/>
      <c r="AP52" s="55"/>
      <c r="AQ52" s="55"/>
      <c r="AR52" s="55"/>
      <c r="AS52" s="55"/>
      <c r="AT52" s="55"/>
      <c r="AU52" s="55"/>
      <c r="AV52" s="57"/>
      <c r="AW52" s="55"/>
      <c r="AX52" s="55"/>
      <c r="AY52" s="55"/>
      <c r="AZ52" s="55"/>
      <c r="BA52" s="55"/>
      <c r="BB52" s="55"/>
      <c r="BC52" s="55"/>
      <c r="BD52" s="55"/>
      <c r="BE52" s="55"/>
      <c r="BF52" s="55"/>
      <c r="BG52" s="58"/>
      <c r="BH52" s="55"/>
      <c r="BI52" s="55"/>
      <c r="BJ52" s="55"/>
      <c r="BK52" s="55"/>
      <c r="BL52" s="55"/>
      <c r="BM52" s="58"/>
      <c r="BN52" s="55"/>
      <c r="BO52" s="55"/>
      <c r="BP52" s="57">
        <v>1</v>
      </c>
      <c r="BQ52" s="58"/>
      <c r="BR52" s="55">
        <v>1</v>
      </c>
      <c r="BS52" s="55"/>
      <c r="BT52" s="87" t="s">
        <v>552</v>
      </c>
      <c r="BU52" s="56"/>
      <c r="BV52" s="56"/>
      <c r="BW52" s="56"/>
      <c r="BX52" s="55"/>
    </row>
    <row r="53" spans="1:76" ht="28" customHeight="1" x14ac:dyDescent="0.15">
      <c r="A53" s="86">
        <v>49</v>
      </c>
      <c r="B53" s="58" t="s">
        <v>62</v>
      </c>
      <c r="C53" s="57"/>
      <c r="D53" s="55"/>
      <c r="E53" s="55"/>
      <c r="F53" s="55"/>
      <c r="G53" s="55"/>
      <c r="H53" s="55">
        <v>1</v>
      </c>
      <c r="I53" s="55"/>
      <c r="J53" s="55"/>
      <c r="K53" s="62"/>
      <c r="L53" s="56"/>
      <c r="M53" s="56">
        <v>1</v>
      </c>
      <c r="N53" s="56"/>
      <c r="O53" s="56">
        <v>1</v>
      </c>
      <c r="P53" s="56"/>
      <c r="Q53" s="56">
        <v>1</v>
      </c>
      <c r="R53" s="56"/>
      <c r="S53" s="56"/>
      <c r="T53" s="56"/>
      <c r="U53" s="56"/>
      <c r="V53" s="56"/>
      <c r="W53" s="56"/>
      <c r="X53" s="62" t="s">
        <v>332</v>
      </c>
      <c r="Y53" s="55"/>
      <c r="Z53" s="55"/>
      <c r="AA53" s="55"/>
      <c r="AB53" s="55"/>
      <c r="AC53" s="55"/>
      <c r="AD53" s="55"/>
      <c r="AE53" s="58"/>
      <c r="AF53" s="57"/>
      <c r="AG53" s="55"/>
      <c r="AH53" s="55"/>
      <c r="AI53" s="55"/>
      <c r="AJ53" s="55"/>
      <c r="AK53" s="58">
        <v>1</v>
      </c>
      <c r="AL53" s="55"/>
      <c r="AM53" s="55"/>
      <c r="AN53" s="55"/>
      <c r="AO53" s="55"/>
      <c r="AP53" s="55"/>
      <c r="AQ53" s="55"/>
      <c r="AR53" s="55"/>
      <c r="AS53" s="55"/>
      <c r="AT53" s="55"/>
      <c r="AU53" s="55"/>
      <c r="AV53" s="57"/>
      <c r="AW53" s="55"/>
      <c r="AX53" s="55"/>
      <c r="AY53" s="55"/>
      <c r="AZ53" s="55"/>
      <c r="BA53" s="55"/>
      <c r="BB53" s="55"/>
      <c r="BC53" s="55"/>
      <c r="BD53" s="55"/>
      <c r="BE53" s="55"/>
      <c r="BF53" s="55"/>
      <c r="BG53" s="58"/>
      <c r="BH53" s="55"/>
      <c r="BI53" s="55"/>
      <c r="BJ53" s="55"/>
      <c r="BK53" s="55"/>
      <c r="BL53" s="55"/>
      <c r="BM53" s="58"/>
      <c r="BN53" s="55"/>
      <c r="BO53" s="55"/>
      <c r="BP53" s="57">
        <v>1</v>
      </c>
      <c r="BQ53" s="58"/>
      <c r="BR53" s="55">
        <v>1</v>
      </c>
      <c r="BS53" s="55"/>
      <c r="BT53" s="88" t="s">
        <v>553</v>
      </c>
      <c r="BU53" s="56"/>
      <c r="BV53" s="56"/>
      <c r="BW53" s="56"/>
      <c r="BX53" s="55"/>
    </row>
    <row r="54" spans="1:76" ht="28" customHeight="1" x14ac:dyDescent="0.15">
      <c r="A54" s="86">
        <v>50</v>
      </c>
      <c r="B54" s="58" t="s">
        <v>62</v>
      </c>
      <c r="C54" s="57">
        <v>1</v>
      </c>
      <c r="D54" s="55">
        <v>1</v>
      </c>
      <c r="E54" s="55"/>
      <c r="F54" s="55"/>
      <c r="G54" s="55"/>
      <c r="H54" s="55">
        <v>1</v>
      </c>
      <c r="I54" s="55"/>
      <c r="J54" s="55"/>
      <c r="K54" s="62"/>
      <c r="L54" s="56"/>
      <c r="M54" s="56"/>
      <c r="N54" s="56"/>
      <c r="O54" s="56"/>
      <c r="P54" s="56"/>
      <c r="Q54" s="56"/>
      <c r="R54" s="56"/>
      <c r="S54" s="56"/>
      <c r="T54" s="56"/>
      <c r="U54" s="56"/>
      <c r="V54" s="56"/>
      <c r="W54" s="56"/>
      <c r="X54" s="62" t="s">
        <v>326</v>
      </c>
      <c r="Y54" s="55"/>
      <c r="Z54" s="55"/>
      <c r="AA54" s="55"/>
      <c r="AB54" s="55"/>
      <c r="AC54" s="55"/>
      <c r="AD54" s="55"/>
      <c r="AE54" s="58"/>
      <c r="AF54" s="57"/>
      <c r="AG54" s="55"/>
      <c r="AH54" s="55"/>
      <c r="AI54" s="55"/>
      <c r="AJ54" s="55"/>
      <c r="AK54" s="58"/>
      <c r="AL54" s="55"/>
      <c r="AM54" s="55"/>
      <c r="AN54" s="55"/>
      <c r="AO54" s="55"/>
      <c r="AP54" s="55"/>
      <c r="AQ54" s="55"/>
      <c r="AR54" s="55"/>
      <c r="AS54" s="55"/>
      <c r="AT54" s="55"/>
      <c r="AU54" s="55"/>
      <c r="AV54" s="57"/>
      <c r="AW54" s="55"/>
      <c r="AX54" s="55"/>
      <c r="AY54" s="55"/>
      <c r="AZ54" s="55"/>
      <c r="BA54" s="55"/>
      <c r="BB54" s="55"/>
      <c r="BC54" s="55"/>
      <c r="BD54" s="55"/>
      <c r="BE54" s="55"/>
      <c r="BF54" s="55"/>
      <c r="BG54" s="58"/>
      <c r="BH54" s="55"/>
      <c r="BI54" s="55">
        <v>1</v>
      </c>
      <c r="BJ54" s="55"/>
      <c r="BK54" s="55"/>
      <c r="BL54" s="55"/>
      <c r="BM54" s="58"/>
      <c r="BN54" s="55"/>
      <c r="BO54" s="55"/>
      <c r="BP54" s="57"/>
      <c r="BQ54" s="58">
        <v>1</v>
      </c>
      <c r="BR54" s="55">
        <v>1</v>
      </c>
      <c r="BS54" s="55"/>
      <c r="BT54" s="87" t="s">
        <v>554</v>
      </c>
      <c r="BU54" s="56"/>
      <c r="BV54" s="56"/>
      <c r="BW54" s="56"/>
      <c r="BX54" s="55"/>
    </row>
    <row r="55" spans="1:76" ht="28" customHeight="1" x14ac:dyDescent="0.15">
      <c r="A55" s="86">
        <v>51</v>
      </c>
      <c r="B55" s="58" t="s">
        <v>62</v>
      </c>
      <c r="C55" s="57">
        <v>1</v>
      </c>
      <c r="D55" s="55">
        <v>1</v>
      </c>
      <c r="E55" s="55"/>
      <c r="F55" s="55"/>
      <c r="G55" s="55"/>
      <c r="H55" s="55">
        <v>1</v>
      </c>
      <c r="I55" s="55"/>
      <c r="J55" s="55"/>
      <c r="K55" s="62"/>
      <c r="L55" s="56"/>
      <c r="M55" s="56"/>
      <c r="N55" s="56"/>
      <c r="O55" s="56"/>
      <c r="P55" s="56"/>
      <c r="Q55" s="56"/>
      <c r="R55" s="56"/>
      <c r="S55" s="56"/>
      <c r="T55" s="56"/>
      <c r="U55" s="56">
        <v>1</v>
      </c>
      <c r="V55" s="56"/>
      <c r="W55" s="56"/>
      <c r="X55" s="62" t="s">
        <v>326</v>
      </c>
      <c r="Y55" s="55"/>
      <c r="Z55" s="55"/>
      <c r="AA55" s="55"/>
      <c r="AB55" s="55"/>
      <c r="AC55" s="55"/>
      <c r="AD55" s="55"/>
      <c r="AE55" s="58"/>
      <c r="AF55" s="57"/>
      <c r="AG55" s="55"/>
      <c r="AH55" s="55"/>
      <c r="AI55" s="55"/>
      <c r="AJ55" s="55"/>
      <c r="AK55" s="58"/>
      <c r="AL55" s="55"/>
      <c r="AM55" s="55"/>
      <c r="AN55" s="55"/>
      <c r="AO55" s="55"/>
      <c r="AP55" s="55"/>
      <c r="AQ55" s="55"/>
      <c r="AR55" s="55"/>
      <c r="AS55" s="55"/>
      <c r="AT55" s="55"/>
      <c r="AU55" s="55"/>
      <c r="AV55" s="57"/>
      <c r="AW55" s="55"/>
      <c r="AX55" s="55"/>
      <c r="AY55" s="55"/>
      <c r="AZ55" s="55"/>
      <c r="BA55" s="55"/>
      <c r="BB55" s="55"/>
      <c r="BC55" s="55"/>
      <c r="BD55" s="55"/>
      <c r="BE55" s="55"/>
      <c r="BF55" s="55"/>
      <c r="BG55" s="58"/>
      <c r="BH55" s="55"/>
      <c r="BI55" s="55">
        <v>1</v>
      </c>
      <c r="BJ55" s="55"/>
      <c r="BK55" s="55"/>
      <c r="BL55" s="55"/>
      <c r="BM55" s="58"/>
      <c r="BN55" s="55"/>
      <c r="BO55" s="55"/>
      <c r="BP55" s="57"/>
      <c r="BQ55" s="58">
        <v>1</v>
      </c>
      <c r="BR55" s="55">
        <v>1</v>
      </c>
      <c r="BS55" s="55"/>
      <c r="BT55" s="87" t="s">
        <v>555</v>
      </c>
      <c r="BU55" s="56"/>
      <c r="BV55" s="56"/>
      <c r="BW55" s="56"/>
      <c r="BX55" s="55"/>
    </row>
    <row r="56" spans="1:76" ht="28" customHeight="1" x14ac:dyDescent="0.15">
      <c r="A56" s="86">
        <v>52</v>
      </c>
      <c r="B56" s="58" t="s">
        <v>62</v>
      </c>
      <c r="C56" s="57">
        <v>1</v>
      </c>
      <c r="D56" s="55">
        <v>1</v>
      </c>
      <c r="E56" s="55">
        <v>1</v>
      </c>
      <c r="F56" s="55">
        <v>1</v>
      </c>
      <c r="G56" s="55"/>
      <c r="H56" s="55">
        <v>1</v>
      </c>
      <c r="I56" s="55"/>
      <c r="J56" s="55">
        <v>1</v>
      </c>
      <c r="K56" s="62"/>
      <c r="L56" s="56"/>
      <c r="M56" s="56">
        <v>1</v>
      </c>
      <c r="N56" s="56"/>
      <c r="O56" s="56">
        <v>1</v>
      </c>
      <c r="P56" s="56"/>
      <c r="Q56" s="56">
        <v>1</v>
      </c>
      <c r="R56" s="56"/>
      <c r="S56" s="56"/>
      <c r="T56" s="56">
        <v>1</v>
      </c>
      <c r="U56" s="56"/>
      <c r="V56" s="56"/>
      <c r="W56" s="56"/>
      <c r="X56" s="62" t="s">
        <v>433</v>
      </c>
      <c r="Y56" s="55"/>
      <c r="Z56" s="55"/>
      <c r="AA56" s="55"/>
      <c r="AB56" s="55"/>
      <c r="AC56" s="55"/>
      <c r="AD56" s="55"/>
      <c r="AE56" s="58">
        <v>1</v>
      </c>
      <c r="AF56" s="57"/>
      <c r="AG56" s="55"/>
      <c r="AH56" s="55"/>
      <c r="AI56" s="55"/>
      <c r="AJ56" s="55"/>
      <c r="AK56" s="58"/>
      <c r="AL56" s="55"/>
      <c r="AM56" s="55"/>
      <c r="AN56" s="55"/>
      <c r="AO56" s="55"/>
      <c r="AP56" s="55"/>
      <c r="AQ56" s="55"/>
      <c r="AR56" s="55"/>
      <c r="AS56" s="55"/>
      <c r="AT56" s="55"/>
      <c r="AU56" s="55"/>
      <c r="AV56" s="57"/>
      <c r="AW56" s="55"/>
      <c r="AX56" s="55"/>
      <c r="AY56" s="55"/>
      <c r="AZ56" s="55"/>
      <c r="BA56" s="55"/>
      <c r="BB56" s="55"/>
      <c r="BC56" s="55"/>
      <c r="BD56" s="55"/>
      <c r="BE56" s="55"/>
      <c r="BF56" s="55"/>
      <c r="BG56" s="58"/>
      <c r="BH56" s="55"/>
      <c r="BI56" s="55"/>
      <c r="BJ56" s="55"/>
      <c r="BK56" s="55"/>
      <c r="BL56" s="55"/>
      <c r="BM56" s="58"/>
      <c r="BN56" s="55"/>
      <c r="BO56" s="55"/>
      <c r="BP56" s="57"/>
      <c r="BQ56" s="58">
        <v>1</v>
      </c>
      <c r="BR56" s="55">
        <v>1</v>
      </c>
      <c r="BS56" s="55"/>
      <c r="BT56" s="87" t="s">
        <v>556</v>
      </c>
      <c r="BU56" s="56"/>
      <c r="BV56" s="56"/>
      <c r="BW56" s="56"/>
      <c r="BX56" s="55"/>
    </row>
    <row r="57" spans="1:76" ht="28" customHeight="1" x14ac:dyDescent="0.15">
      <c r="A57" s="86">
        <v>53</v>
      </c>
      <c r="B57" s="58" t="s">
        <v>62</v>
      </c>
      <c r="C57" s="57">
        <v>1</v>
      </c>
      <c r="D57" s="55">
        <v>1</v>
      </c>
      <c r="E57" s="55"/>
      <c r="F57" s="55"/>
      <c r="G57" s="55"/>
      <c r="H57" s="55">
        <v>1</v>
      </c>
      <c r="I57" s="55"/>
      <c r="J57" s="55"/>
      <c r="K57" s="62"/>
      <c r="L57" s="56"/>
      <c r="M57" s="56">
        <v>1</v>
      </c>
      <c r="N57" s="56"/>
      <c r="O57" s="56">
        <v>1</v>
      </c>
      <c r="P57" s="56"/>
      <c r="Q57" s="56">
        <v>1</v>
      </c>
      <c r="R57" s="56"/>
      <c r="S57" s="56"/>
      <c r="T57" s="56"/>
      <c r="U57" s="56"/>
      <c r="V57" s="56"/>
      <c r="W57" s="56"/>
      <c r="X57" s="62" t="s">
        <v>338</v>
      </c>
      <c r="Y57" s="55"/>
      <c r="Z57" s="55"/>
      <c r="AA57" s="55"/>
      <c r="AB57" s="55"/>
      <c r="AC57" s="55"/>
      <c r="AD57" s="55"/>
      <c r="AE57" s="58">
        <v>1</v>
      </c>
      <c r="AF57" s="57"/>
      <c r="AG57" s="55"/>
      <c r="AH57" s="55"/>
      <c r="AI57" s="55"/>
      <c r="AJ57" s="55"/>
      <c r="AK57" s="58"/>
      <c r="AL57" s="55"/>
      <c r="AM57" s="55"/>
      <c r="AN57" s="55"/>
      <c r="AO57" s="55"/>
      <c r="AP57" s="55"/>
      <c r="AQ57" s="55"/>
      <c r="AR57" s="55"/>
      <c r="AS57" s="55"/>
      <c r="AT57" s="55"/>
      <c r="AU57" s="55"/>
      <c r="AV57" s="57"/>
      <c r="AW57" s="55"/>
      <c r="AX57" s="55"/>
      <c r="AY57" s="55"/>
      <c r="AZ57" s="55"/>
      <c r="BA57" s="55"/>
      <c r="BB57" s="55"/>
      <c r="BC57" s="55"/>
      <c r="BD57" s="55"/>
      <c r="BE57" s="55"/>
      <c r="BF57" s="55"/>
      <c r="BG57" s="58"/>
      <c r="BH57" s="55"/>
      <c r="BI57" s="55"/>
      <c r="BJ57" s="55"/>
      <c r="BK57" s="55"/>
      <c r="BL57" s="55"/>
      <c r="BM57" s="58"/>
      <c r="BN57" s="55"/>
      <c r="BO57" s="55"/>
      <c r="BP57" s="57"/>
      <c r="BQ57" s="58">
        <v>1</v>
      </c>
      <c r="BR57" s="55">
        <v>1</v>
      </c>
      <c r="BS57" s="55"/>
      <c r="BT57" s="87" t="s">
        <v>557</v>
      </c>
      <c r="BU57" s="56"/>
      <c r="BV57" s="56"/>
      <c r="BW57" s="56"/>
      <c r="BX57" s="55"/>
    </row>
    <row r="58" spans="1:76" ht="28" customHeight="1" x14ac:dyDescent="0.15">
      <c r="A58" s="86">
        <v>54</v>
      </c>
      <c r="B58" s="58" t="s">
        <v>62</v>
      </c>
      <c r="C58" s="57">
        <v>1</v>
      </c>
      <c r="D58" s="55"/>
      <c r="E58" s="55"/>
      <c r="F58" s="55"/>
      <c r="G58" s="55"/>
      <c r="H58" s="55">
        <v>1</v>
      </c>
      <c r="I58" s="55"/>
      <c r="J58" s="55"/>
      <c r="K58" s="62"/>
      <c r="L58" s="56"/>
      <c r="M58" s="56"/>
      <c r="N58" s="56"/>
      <c r="O58" s="56"/>
      <c r="P58" s="56"/>
      <c r="Q58" s="56"/>
      <c r="R58" s="56"/>
      <c r="S58" s="56"/>
      <c r="T58" s="56"/>
      <c r="U58" s="56"/>
      <c r="V58" s="56">
        <v>1</v>
      </c>
      <c r="W58" s="56"/>
      <c r="X58" s="62" t="s">
        <v>326</v>
      </c>
      <c r="Y58" s="55"/>
      <c r="Z58" s="55"/>
      <c r="AA58" s="55"/>
      <c r="AB58" s="55"/>
      <c r="AC58" s="55"/>
      <c r="AD58" s="55"/>
      <c r="AE58" s="58"/>
      <c r="AF58" s="57"/>
      <c r="AG58" s="55"/>
      <c r="AH58" s="55"/>
      <c r="AI58" s="55"/>
      <c r="AJ58" s="55"/>
      <c r="AK58" s="58"/>
      <c r="AL58" s="55"/>
      <c r="AM58" s="55"/>
      <c r="AN58" s="55"/>
      <c r="AO58" s="55"/>
      <c r="AP58" s="55"/>
      <c r="AQ58" s="55"/>
      <c r="AR58" s="55"/>
      <c r="AS58" s="55"/>
      <c r="AT58" s="55"/>
      <c r="AU58" s="55"/>
      <c r="AV58" s="57"/>
      <c r="AW58" s="55"/>
      <c r="AX58" s="55"/>
      <c r="AY58" s="55"/>
      <c r="AZ58" s="55"/>
      <c r="BA58" s="55"/>
      <c r="BB58" s="55"/>
      <c r="BC58" s="55"/>
      <c r="BD58" s="55"/>
      <c r="BE58" s="55"/>
      <c r="BF58" s="55"/>
      <c r="BG58" s="58"/>
      <c r="BH58" s="55"/>
      <c r="BI58" s="55">
        <v>1</v>
      </c>
      <c r="BJ58" s="55"/>
      <c r="BK58" s="55"/>
      <c r="BL58" s="55"/>
      <c r="BM58" s="58"/>
      <c r="BN58" s="55"/>
      <c r="BO58" s="55"/>
      <c r="BP58" s="57"/>
      <c r="BQ58" s="58">
        <v>1</v>
      </c>
      <c r="BR58" s="55">
        <v>1</v>
      </c>
      <c r="BS58" s="55"/>
      <c r="BT58" s="87" t="s">
        <v>558</v>
      </c>
      <c r="BU58" s="56"/>
      <c r="BV58" s="56"/>
      <c r="BW58" s="56"/>
      <c r="BX58" s="55"/>
    </row>
    <row r="59" spans="1:76" ht="28" customHeight="1" x14ac:dyDescent="0.15">
      <c r="A59" s="86">
        <v>55</v>
      </c>
      <c r="B59" s="58" t="s">
        <v>62</v>
      </c>
      <c r="C59" s="57">
        <v>1</v>
      </c>
      <c r="D59" s="55">
        <v>1</v>
      </c>
      <c r="E59" s="55">
        <v>1</v>
      </c>
      <c r="F59" s="55"/>
      <c r="G59" s="55"/>
      <c r="H59" s="55">
        <v>1</v>
      </c>
      <c r="I59" s="55"/>
      <c r="J59" s="55"/>
      <c r="K59" s="62"/>
      <c r="L59" s="56"/>
      <c r="M59" s="56"/>
      <c r="N59" s="56"/>
      <c r="O59" s="56"/>
      <c r="P59" s="56"/>
      <c r="Q59" s="56">
        <v>1</v>
      </c>
      <c r="R59" s="56"/>
      <c r="S59" s="56"/>
      <c r="T59" s="56"/>
      <c r="U59" s="56"/>
      <c r="V59" s="56"/>
      <c r="W59" s="56"/>
      <c r="X59" s="62" t="s">
        <v>339</v>
      </c>
      <c r="Y59" s="56"/>
      <c r="Z59" s="56"/>
      <c r="AA59" s="56"/>
      <c r="AB59" s="56"/>
      <c r="AC59" s="56"/>
      <c r="AD59" s="56"/>
      <c r="AE59" s="67">
        <v>1</v>
      </c>
      <c r="AF59" s="62"/>
      <c r="AG59" s="56"/>
      <c r="AH59" s="56"/>
      <c r="AI59" s="56">
        <v>1</v>
      </c>
      <c r="AJ59" s="56"/>
      <c r="AK59" s="67"/>
      <c r="AL59" s="56"/>
      <c r="AM59" s="56"/>
      <c r="AN59" s="56"/>
      <c r="AO59" s="56"/>
      <c r="AP59" s="56"/>
      <c r="AQ59" s="56"/>
      <c r="AR59" s="56"/>
      <c r="AS59" s="56"/>
      <c r="AT59" s="56"/>
      <c r="AU59" s="56"/>
      <c r="AV59" s="62"/>
      <c r="AW59" s="56"/>
      <c r="AX59" s="56"/>
      <c r="AY59" s="56"/>
      <c r="AZ59" s="56"/>
      <c r="BA59" s="56"/>
      <c r="BB59" s="56"/>
      <c r="BC59" s="56"/>
      <c r="BD59" s="56"/>
      <c r="BE59" s="56"/>
      <c r="BF59" s="56"/>
      <c r="BG59" s="67"/>
      <c r="BH59" s="56"/>
      <c r="BI59" s="56"/>
      <c r="BJ59" s="56"/>
      <c r="BK59" s="56"/>
      <c r="BL59" s="56"/>
      <c r="BM59" s="67"/>
      <c r="BN59" s="55"/>
      <c r="BO59" s="55"/>
      <c r="BP59" s="57">
        <v>1</v>
      </c>
      <c r="BQ59" s="58"/>
      <c r="BR59" s="55">
        <v>1</v>
      </c>
      <c r="BS59" s="55"/>
      <c r="BT59" s="87" t="s">
        <v>559</v>
      </c>
      <c r="BU59" s="56"/>
      <c r="BV59" s="56"/>
      <c r="BW59" s="56"/>
      <c r="BX59" s="55"/>
    </row>
    <row r="60" spans="1:76" ht="28" customHeight="1" x14ac:dyDescent="0.15">
      <c r="A60" s="86">
        <v>56</v>
      </c>
      <c r="B60" s="58" t="s">
        <v>62</v>
      </c>
      <c r="C60" s="57"/>
      <c r="D60" s="55"/>
      <c r="E60" s="55"/>
      <c r="F60" s="55"/>
      <c r="G60" s="55"/>
      <c r="H60" s="55">
        <v>1</v>
      </c>
      <c r="I60" s="55"/>
      <c r="J60" s="55"/>
      <c r="K60" s="62"/>
      <c r="L60" s="56"/>
      <c r="M60" s="56"/>
      <c r="N60" s="56"/>
      <c r="O60" s="56"/>
      <c r="P60" s="56"/>
      <c r="Q60" s="56">
        <v>1</v>
      </c>
      <c r="R60" s="56"/>
      <c r="S60" s="56"/>
      <c r="T60" s="56"/>
      <c r="U60" s="56"/>
      <c r="V60" s="56"/>
      <c r="W60" s="56"/>
      <c r="X60" s="62" t="s">
        <v>292</v>
      </c>
      <c r="Y60" s="55"/>
      <c r="Z60" s="55"/>
      <c r="AA60" s="55"/>
      <c r="AB60" s="55"/>
      <c r="AC60" s="55"/>
      <c r="AD60" s="55"/>
      <c r="AE60" s="58">
        <v>1</v>
      </c>
      <c r="AF60" s="57"/>
      <c r="AG60" s="55"/>
      <c r="AH60" s="55"/>
      <c r="AI60" s="55"/>
      <c r="AJ60" s="55"/>
      <c r="AK60" s="58"/>
      <c r="AL60" s="55"/>
      <c r="AM60" s="55"/>
      <c r="AN60" s="55"/>
      <c r="AO60" s="55"/>
      <c r="AP60" s="55"/>
      <c r="AQ60" s="55"/>
      <c r="AR60" s="55"/>
      <c r="AS60" s="55"/>
      <c r="AT60" s="55"/>
      <c r="AU60" s="55"/>
      <c r="AV60" s="57"/>
      <c r="AW60" s="55"/>
      <c r="AX60" s="55"/>
      <c r="AY60" s="55"/>
      <c r="AZ60" s="55"/>
      <c r="BA60" s="55"/>
      <c r="BB60" s="55"/>
      <c r="BC60" s="55"/>
      <c r="BD60" s="55"/>
      <c r="BE60" s="55"/>
      <c r="BF60" s="55"/>
      <c r="BG60" s="58"/>
      <c r="BH60" s="55"/>
      <c r="BI60" s="55"/>
      <c r="BJ60" s="55"/>
      <c r="BK60" s="55"/>
      <c r="BL60" s="55"/>
      <c r="BM60" s="58"/>
      <c r="BN60" s="55"/>
      <c r="BO60" s="55"/>
      <c r="BP60" s="57">
        <v>1</v>
      </c>
      <c r="BQ60" s="58"/>
      <c r="BR60" s="55">
        <v>1</v>
      </c>
      <c r="BS60" s="55"/>
      <c r="BT60" s="87" t="s">
        <v>560</v>
      </c>
      <c r="BU60" s="56"/>
      <c r="BV60" s="56"/>
      <c r="BW60" s="56"/>
      <c r="BX60" s="55"/>
    </row>
    <row r="61" spans="1:76" ht="28" customHeight="1" x14ac:dyDescent="0.15">
      <c r="A61" s="86">
        <v>57</v>
      </c>
      <c r="B61" s="58" t="s">
        <v>62</v>
      </c>
      <c r="C61" s="57">
        <v>1</v>
      </c>
      <c r="D61" s="55">
        <v>1</v>
      </c>
      <c r="E61" s="55"/>
      <c r="F61" s="55"/>
      <c r="G61" s="55"/>
      <c r="H61" s="55">
        <v>1</v>
      </c>
      <c r="I61" s="55"/>
      <c r="J61" s="55"/>
      <c r="K61" s="62"/>
      <c r="L61" s="56"/>
      <c r="M61" s="56"/>
      <c r="N61" s="56"/>
      <c r="O61" s="56"/>
      <c r="P61" s="56"/>
      <c r="Q61" s="56"/>
      <c r="R61" s="56"/>
      <c r="S61" s="56"/>
      <c r="T61" s="56"/>
      <c r="U61" s="56"/>
      <c r="V61" s="56"/>
      <c r="W61" s="56"/>
      <c r="X61" s="62" t="s">
        <v>332</v>
      </c>
      <c r="Y61" s="55"/>
      <c r="Z61" s="55"/>
      <c r="AA61" s="55"/>
      <c r="AB61" s="55"/>
      <c r="AC61" s="55"/>
      <c r="AD61" s="55"/>
      <c r="AE61" s="58"/>
      <c r="AF61" s="57"/>
      <c r="AG61" s="55"/>
      <c r="AH61" s="55"/>
      <c r="AI61" s="55"/>
      <c r="AJ61" s="55"/>
      <c r="AK61" s="58">
        <v>1</v>
      </c>
      <c r="AL61" s="55"/>
      <c r="AM61" s="55"/>
      <c r="AN61" s="55"/>
      <c r="AO61" s="55"/>
      <c r="AP61" s="55"/>
      <c r="AQ61" s="55"/>
      <c r="AR61" s="55"/>
      <c r="AS61" s="55"/>
      <c r="AT61" s="55"/>
      <c r="AU61" s="55"/>
      <c r="AV61" s="57"/>
      <c r="AW61" s="55"/>
      <c r="AX61" s="55"/>
      <c r="AY61" s="55"/>
      <c r="AZ61" s="55"/>
      <c r="BA61" s="55"/>
      <c r="BB61" s="55"/>
      <c r="BC61" s="55"/>
      <c r="BD61" s="55"/>
      <c r="BE61" s="55"/>
      <c r="BF61" s="55"/>
      <c r="BG61" s="58"/>
      <c r="BH61" s="55"/>
      <c r="BI61" s="55"/>
      <c r="BJ61" s="55"/>
      <c r="BK61" s="55"/>
      <c r="BL61" s="55"/>
      <c r="BM61" s="58"/>
      <c r="BN61" s="55"/>
      <c r="BO61" s="55"/>
      <c r="BP61" s="57"/>
      <c r="BQ61" s="58">
        <v>1</v>
      </c>
      <c r="BR61" s="55">
        <v>1</v>
      </c>
      <c r="BS61" s="55"/>
      <c r="BT61" s="87" t="s">
        <v>494</v>
      </c>
      <c r="BU61" s="56"/>
      <c r="BV61" s="56"/>
      <c r="BW61" s="56"/>
      <c r="BX61" s="55"/>
    </row>
    <row r="62" spans="1:76" ht="28" customHeight="1" x14ac:dyDescent="0.15">
      <c r="A62" s="86">
        <v>58</v>
      </c>
      <c r="B62" s="58" t="s">
        <v>62</v>
      </c>
      <c r="C62" s="57">
        <v>1</v>
      </c>
      <c r="D62" s="55">
        <v>1</v>
      </c>
      <c r="E62" s="55">
        <v>1</v>
      </c>
      <c r="F62" s="55"/>
      <c r="G62" s="55"/>
      <c r="H62" s="55">
        <v>1</v>
      </c>
      <c r="I62" s="55"/>
      <c r="J62" s="55"/>
      <c r="K62" s="62"/>
      <c r="L62" s="56"/>
      <c r="M62" s="56">
        <v>1</v>
      </c>
      <c r="N62" s="56"/>
      <c r="O62" s="56">
        <v>1</v>
      </c>
      <c r="P62" s="56"/>
      <c r="Q62" s="56">
        <v>1</v>
      </c>
      <c r="R62" s="56"/>
      <c r="S62" s="56"/>
      <c r="T62" s="56"/>
      <c r="U62" s="56"/>
      <c r="V62" s="56"/>
      <c r="W62" s="56"/>
      <c r="X62" s="62" t="s">
        <v>332</v>
      </c>
      <c r="Y62" s="55"/>
      <c r="Z62" s="55"/>
      <c r="AA62" s="55"/>
      <c r="AB62" s="55"/>
      <c r="AC62" s="55"/>
      <c r="AD62" s="55"/>
      <c r="AE62" s="58"/>
      <c r="AF62" s="57"/>
      <c r="AG62" s="55"/>
      <c r="AH62" s="55"/>
      <c r="AI62" s="55"/>
      <c r="AJ62" s="55"/>
      <c r="AK62" s="58">
        <v>1</v>
      </c>
      <c r="AL62" s="55"/>
      <c r="AM62" s="55"/>
      <c r="AN62" s="55"/>
      <c r="AO62" s="55"/>
      <c r="AP62" s="55"/>
      <c r="AQ62" s="55"/>
      <c r="AR62" s="55"/>
      <c r="AS62" s="55"/>
      <c r="AT62" s="55"/>
      <c r="AU62" s="55"/>
      <c r="AV62" s="57"/>
      <c r="AW62" s="55"/>
      <c r="AX62" s="55"/>
      <c r="AY62" s="55"/>
      <c r="AZ62" s="55"/>
      <c r="BA62" s="55"/>
      <c r="BB62" s="55"/>
      <c r="BC62" s="55"/>
      <c r="BD62" s="55"/>
      <c r="BE62" s="55"/>
      <c r="BF62" s="55"/>
      <c r="BG62" s="58"/>
      <c r="BH62" s="55"/>
      <c r="BI62" s="55"/>
      <c r="BJ62" s="55"/>
      <c r="BK62" s="55"/>
      <c r="BL62" s="55"/>
      <c r="BM62" s="58"/>
      <c r="BN62" s="55"/>
      <c r="BO62" s="55"/>
      <c r="BP62" s="57">
        <v>1</v>
      </c>
      <c r="BQ62" s="58"/>
      <c r="BR62" s="55">
        <v>1</v>
      </c>
      <c r="BS62" s="55"/>
      <c r="BT62" s="87" t="s">
        <v>561</v>
      </c>
      <c r="BU62" s="56"/>
      <c r="BV62" s="56"/>
      <c r="BW62" s="56"/>
      <c r="BX62" s="55"/>
    </row>
    <row r="63" spans="1:76" ht="28" customHeight="1" x14ac:dyDescent="0.15">
      <c r="A63" s="86">
        <v>59</v>
      </c>
      <c r="B63" s="58" t="s">
        <v>62</v>
      </c>
      <c r="C63" s="57">
        <v>1</v>
      </c>
      <c r="D63" s="55"/>
      <c r="E63" s="55">
        <v>1</v>
      </c>
      <c r="F63" s="55"/>
      <c r="G63" s="55"/>
      <c r="H63" s="55">
        <v>1</v>
      </c>
      <c r="I63" s="55"/>
      <c r="J63" s="55"/>
      <c r="K63" s="62"/>
      <c r="L63" s="56"/>
      <c r="M63" s="56">
        <v>1</v>
      </c>
      <c r="N63" s="56"/>
      <c r="O63" s="56">
        <v>1</v>
      </c>
      <c r="P63" s="56"/>
      <c r="Q63" s="56">
        <v>1</v>
      </c>
      <c r="R63" s="56"/>
      <c r="S63" s="56"/>
      <c r="T63" s="56"/>
      <c r="U63" s="56"/>
      <c r="V63" s="56"/>
      <c r="W63" s="56"/>
      <c r="X63" s="62" t="s">
        <v>340</v>
      </c>
      <c r="Y63" s="55"/>
      <c r="Z63" s="55"/>
      <c r="AA63" s="55"/>
      <c r="AB63" s="55"/>
      <c r="AC63" s="55"/>
      <c r="AD63" s="55"/>
      <c r="AE63" s="58"/>
      <c r="AF63" s="57"/>
      <c r="AG63" s="55"/>
      <c r="AH63" s="55"/>
      <c r="AI63" s="55"/>
      <c r="AJ63" s="55"/>
      <c r="AK63" s="58">
        <v>1</v>
      </c>
      <c r="AL63" s="55"/>
      <c r="AM63" s="55">
        <v>1</v>
      </c>
      <c r="AN63" s="55"/>
      <c r="AO63" s="55"/>
      <c r="AP63" s="55"/>
      <c r="AQ63" s="55"/>
      <c r="AR63" s="55"/>
      <c r="AS63" s="55"/>
      <c r="AT63" s="55"/>
      <c r="AU63" s="55"/>
      <c r="AV63" s="57"/>
      <c r="AW63" s="55"/>
      <c r="AX63" s="55"/>
      <c r="AY63" s="55"/>
      <c r="AZ63" s="55"/>
      <c r="BA63" s="55"/>
      <c r="BB63" s="55"/>
      <c r="BC63" s="55"/>
      <c r="BD63" s="55"/>
      <c r="BE63" s="55"/>
      <c r="BF63" s="55"/>
      <c r="BG63" s="58"/>
      <c r="BH63" s="55"/>
      <c r="BI63" s="55"/>
      <c r="BJ63" s="55"/>
      <c r="BK63" s="55"/>
      <c r="BL63" s="55"/>
      <c r="BM63" s="58"/>
      <c r="BN63" s="55"/>
      <c r="BO63" s="55"/>
      <c r="BP63" s="57">
        <v>1</v>
      </c>
      <c r="BQ63" s="58"/>
      <c r="BR63" s="55">
        <v>1</v>
      </c>
      <c r="BS63" s="55"/>
      <c r="BT63" s="87" t="s">
        <v>562</v>
      </c>
      <c r="BU63" s="56"/>
      <c r="BV63" s="56"/>
      <c r="BW63" s="56"/>
      <c r="BX63" s="55"/>
    </row>
    <row r="64" spans="1:76" ht="28" customHeight="1" x14ac:dyDescent="0.15">
      <c r="A64" s="86">
        <v>60</v>
      </c>
      <c r="B64" s="58" t="s">
        <v>62</v>
      </c>
      <c r="C64" s="57"/>
      <c r="D64" s="55"/>
      <c r="E64" s="55"/>
      <c r="F64" s="55"/>
      <c r="G64" s="55"/>
      <c r="H64" s="55">
        <v>1</v>
      </c>
      <c r="I64" s="55"/>
      <c r="J64" s="55"/>
      <c r="K64" s="62"/>
      <c r="L64" s="56"/>
      <c r="M64" s="56"/>
      <c r="N64" s="56"/>
      <c r="O64" s="56"/>
      <c r="P64" s="56"/>
      <c r="Q64" s="56"/>
      <c r="R64" s="56"/>
      <c r="S64" s="56">
        <v>1</v>
      </c>
      <c r="T64" s="56"/>
      <c r="U64" s="56"/>
      <c r="V64" s="56"/>
      <c r="W64" s="56"/>
      <c r="X64" s="62" t="s">
        <v>332</v>
      </c>
      <c r="Y64" s="55"/>
      <c r="Z64" s="55"/>
      <c r="AA64" s="55"/>
      <c r="AB64" s="55"/>
      <c r="AC64" s="55"/>
      <c r="AD64" s="55"/>
      <c r="AE64" s="58"/>
      <c r="AF64" s="57"/>
      <c r="AG64" s="55"/>
      <c r="AH64" s="55"/>
      <c r="AI64" s="55"/>
      <c r="AJ64" s="55"/>
      <c r="AK64" s="58">
        <v>1</v>
      </c>
      <c r="AL64" s="55"/>
      <c r="AM64" s="55"/>
      <c r="AN64" s="55"/>
      <c r="AO64" s="55"/>
      <c r="AP64" s="55"/>
      <c r="AQ64" s="55"/>
      <c r="AR64" s="55"/>
      <c r="AS64" s="55"/>
      <c r="AT64" s="55"/>
      <c r="AU64" s="55"/>
      <c r="AV64" s="57"/>
      <c r="AW64" s="55"/>
      <c r="AX64" s="55"/>
      <c r="AY64" s="55"/>
      <c r="AZ64" s="55"/>
      <c r="BA64" s="55"/>
      <c r="BB64" s="55"/>
      <c r="BC64" s="55"/>
      <c r="BD64" s="55"/>
      <c r="BE64" s="55"/>
      <c r="BF64" s="55"/>
      <c r="BG64" s="58"/>
      <c r="BH64" s="55"/>
      <c r="BI64" s="55"/>
      <c r="BJ64" s="55"/>
      <c r="BK64" s="55"/>
      <c r="BL64" s="55"/>
      <c r="BM64" s="58"/>
      <c r="BN64" s="55"/>
      <c r="BO64" s="55"/>
      <c r="BP64" s="57">
        <v>1</v>
      </c>
      <c r="BQ64" s="58"/>
      <c r="BR64" s="55">
        <v>1</v>
      </c>
      <c r="BS64" s="55"/>
      <c r="BT64" s="87" t="s">
        <v>563</v>
      </c>
      <c r="BU64" s="56"/>
      <c r="BV64" s="56"/>
      <c r="BW64" s="56"/>
      <c r="BX64" s="55"/>
    </row>
    <row r="65" spans="1:76" ht="28" customHeight="1" x14ac:dyDescent="0.15">
      <c r="A65" s="86">
        <v>61</v>
      </c>
      <c r="B65" s="58" t="s">
        <v>62</v>
      </c>
      <c r="C65" s="57">
        <v>1</v>
      </c>
      <c r="D65" s="55">
        <v>1</v>
      </c>
      <c r="E65" s="55">
        <v>1</v>
      </c>
      <c r="F65" s="55"/>
      <c r="G65" s="55">
        <v>1</v>
      </c>
      <c r="H65" s="55">
        <v>1</v>
      </c>
      <c r="I65" s="55"/>
      <c r="J65" s="55"/>
      <c r="K65" s="62"/>
      <c r="L65" s="56"/>
      <c r="M65" s="56"/>
      <c r="N65" s="56"/>
      <c r="O65" s="56"/>
      <c r="P65" s="56"/>
      <c r="Q65" s="56"/>
      <c r="R65" s="56"/>
      <c r="S65" s="56"/>
      <c r="T65" s="56"/>
      <c r="U65" s="56"/>
      <c r="V65" s="56"/>
      <c r="W65" s="56"/>
      <c r="X65" s="62" t="s">
        <v>341</v>
      </c>
      <c r="Y65" s="56"/>
      <c r="Z65" s="56">
        <v>1</v>
      </c>
      <c r="AA65" s="56"/>
      <c r="AB65" s="56">
        <v>1</v>
      </c>
      <c r="AC65" s="56"/>
      <c r="AD65" s="56"/>
      <c r="AE65" s="67"/>
      <c r="AF65" s="62"/>
      <c r="AG65" s="56"/>
      <c r="AH65" s="56"/>
      <c r="AI65" s="56"/>
      <c r="AJ65" s="56"/>
      <c r="AK65" s="67"/>
      <c r="AL65" s="56"/>
      <c r="AM65" s="56"/>
      <c r="AN65" s="56"/>
      <c r="AO65" s="56"/>
      <c r="AP65" s="56"/>
      <c r="AQ65" s="56"/>
      <c r="AR65" s="56"/>
      <c r="AS65" s="56"/>
      <c r="AT65" s="56"/>
      <c r="AU65" s="56"/>
      <c r="AV65" s="62"/>
      <c r="AW65" s="56"/>
      <c r="AX65" s="56"/>
      <c r="AY65" s="56"/>
      <c r="AZ65" s="56"/>
      <c r="BA65" s="56"/>
      <c r="BB65" s="56"/>
      <c r="BC65" s="56"/>
      <c r="BD65" s="56"/>
      <c r="BE65" s="56"/>
      <c r="BF65" s="56"/>
      <c r="BG65" s="67"/>
      <c r="BH65" s="56"/>
      <c r="BI65" s="56"/>
      <c r="BJ65" s="56"/>
      <c r="BK65" s="56"/>
      <c r="BL65" s="56"/>
      <c r="BM65" s="67"/>
      <c r="BN65" s="55"/>
      <c r="BO65" s="55"/>
      <c r="BP65" s="57"/>
      <c r="BQ65" s="58">
        <v>1</v>
      </c>
      <c r="BR65" s="55">
        <v>1</v>
      </c>
      <c r="BS65" s="55"/>
      <c r="BT65" s="87" t="s">
        <v>564</v>
      </c>
      <c r="BU65" s="56"/>
      <c r="BV65" s="56"/>
      <c r="BW65" s="56"/>
      <c r="BX65" s="55"/>
    </row>
    <row r="66" spans="1:76" ht="28" customHeight="1" x14ac:dyDescent="0.15">
      <c r="A66" s="86">
        <v>62</v>
      </c>
      <c r="B66" s="58" t="s">
        <v>62</v>
      </c>
      <c r="C66" s="57">
        <v>1</v>
      </c>
      <c r="D66" s="55"/>
      <c r="E66" s="55">
        <v>1</v>
      </c>
      <c r="F66" s="55">
        <v>1</v>
      </c>
      <c r="G66" s="55"/>
      <c r="H66" s="55">
        <v>1</v>
      </c>
      <c r="I66" s="55"/>
      <c r="J66" s="55"/>
      <c r="K66" s="62"/>
      <c r="L66" s="56"/>
      <c r="M66" s="56">
        <v>1</v>
      </c>
      <c r="N66" s="56"/>
      <c r="O66" s="56">
        <v>1</v>
      </c>
      <c r="P66" s="56"/>
      <c r="Q66" s="56">
        <v>1</v>
      </c>
      <c r="R66" s="56"/>
      <c r="S66" s="56"/>
      <c r="T66" s="56"/>
      <c r="U66" s="56"/>
      <c r="V66" s="56"/>
      <c r="W66" s="56"/>
      <c r="X66" s="62" t="s">
        <v>151</v>
      </c>
      <c r="Y66" s="55"/>
      <c r="Z66" s="55"/>
      <c r="AA66" s="55"/>
      <c r="AB66" s="55"/>
      <c r="AC66" s="55"/>
      <c r="AD66" s="55"/>
      <c r="AE66" s="58"/>
      <c r="AF66" s="57"/>
      <c r="AG66" s="55"/>
      <c r="AH66" s="55"/>
      <c r="AI66" s="55"/>
      <c r="AJ66" s="55"/>
      <c r="AK66" s="58">
        <v>1</v>
      </c>
      <c r="AL66" s="55"/>
      <c r="AM66" s="55"/>
      <c r="AN66" s="55"/>
      <c r="AO66" s="55"/>
      <c r="AP66" s="55"/>
      <c r="AQ66" s="55"/>
      <c r="AR66" s="55"/>
      <c r="AS66" s="55"/>
      <c r="AT66" s="55"/>
      <c r="AU66" s="55"/>
      <c r="AV66" s="57"/>
      <c r="AW66" s="55"/>
      <c r="AX66" s="55"/>
      <c r="AY66" s="55"/>
      <c r="AZ66" s="55"/>
      <c r="BA66" s="55"/>
      <c r="BB66" s="55"/>
      <c r="BC66" s="55"/>
      <c r="BD66" s="55"/>
      <c r="BE66" s="55"/>
      <c r="BF66" s="55"/>
      <c r="BG66" s="58"/>
      <c r="BH66" s="55"/>
      <c r="BI66" s="55"/>
      <c r="BJ66" s="55"/>
      <c r="BK66" s="55"/>
      <c r="BL66" s="55"/>
      <c r="BM66" s="58"/>
      <c r="BN66" s="55"/>
      <c r="BO66" s="55"/>
      <c r="BP66" s="57">
        <v>1</v>
      </c>
      <c r="BQ66" s="58"/>
      <c r="BR66" s="55">
        <v>1</v>
      </c>
      <c r="BS66" s="55"/>
      <c r="BT66" s="87" t="s">
        <v>565</v>
      </c>
      <c r="BU66" s="56"/>
      <c r="BV66" s="56"/>
      <c r="BW66" s="56"/>
      <c r="BX66" s="55"/>
    </row>
    <row r="67" spans="1:76" ht="28" customHeight="1" x14ac:dyDescent="0.15">
      <c r="A67" s="86">
        <v>63</v>
      </c>
      <c r="B67" s="58" t="s">
        <v>62</v>
      </c>
      <c r="C67" s="57">
        <v>1</v>
      </c>
      <c r="D67" s="55">
        <v>1</v>
      </c>
      <c r="E67" s="55">
        <v>1</v>
      </c>
      <c r="F67" s="55">
        <v>1</v>
      </c>
      <c r="G67" s="55"/>
      <c r="H67" s="55">
        <v>1</v>
      </c>
      <c r="I67" s="55">
        <v>1</v>
      </c>
      <c r="J67" s="55">
        <v>1</v>
      </c>
      <c r="K67" s="62">
        <v>1</v>
      </c>
      <c r="L67" s="56">
        <v>1</v>
      </c>
      <c r="M67" s="56"/>
      <c r="N67" s="56"/>
      <c r="O67" s="56"/>
      <c r="P67" s="56"/>
      <c r="Q67" s="56"/>
      <c r="R67" s="56"/>
      <c r="S67" s="56"/>
      <c r="T67" s="56"/>
      <c r="U67" s="56">
        <v>1</v>
      </c>
      <c r="V67" s="56">
        <v>1</v>
      </c>
      <c r="W67" s="56"/>
      <c r="X67" s="62" t="s">
        <v>342</v>
      </c>
      <c r="Y67" s="56"/>
      <c r="Z67" s="56"/>
      <c r="AA67" s="56"/>
      <c r="AB67" s="56"/>
      <c r="AC67" s="56"/>
      <c r="AD67" s="56"/>
      <c r="AE67" s="67"/>
      <c r="AF67" s="62"/>
      <c r="AG67" s="56"/>
      <c r="AH67" s="56"/>
      <c r="AI67" s="56"/>
      <c r="AJ67" s="56"/>
      <c r="AK67" s="67"/>
      <c r="AL67" s="56"/>
      <c r="AM67" s="56"/>
      <c r="AN67" s="56"/>
      <c r="AO67" s="56"/>
      <c r="AP67" s="56"/>
      <c r="AQ67" s="56"/>
      <c r="AR67" s="56"/>
      <c r="AS67" s="56"/>
      <c r="AT67" s="56"/>
      <c r="AU67" s="56"/>
      <c r="AV67" s="62"/>
      <c r="AW67" s="56"/>
      <c r="AX67" s="56"/>
      <c r="AY67" s="56"/>
      <c r="AZ67" s="56"/>
      <c r="BA67" s="56"/>
      <c r="BB67" s="56"/>
      <c r="BC67" s="56"/>
      <c r="BD67" s="56"/>
      <c r="BE67" s="56"/>
      <c r="BF67" s="56"/>
      <c r="BG67" s="67"/>
      <c r="BH67" s="56"/>
      <c r="BI67" s="56">
        <v>1</v>
      </c>
      <c r="BJ67" s="56"/>
      <c r="BK67" s="56"/>
      <c r="BL67" s="56"/>
      <c r="BM67" s="67"/>
      <c r="BN67" s="55"/>
      <c r="BO67" s="55"/>
      <c r="BP67" s="57"/>
      <c r="BQ67" s="58"/>
      <c r="BR67" s="55"/>
      <c r="BS67" s="55"/>
      <c r="BT67" s="87" t="s">
        <v>566</v>
      </c>
      <c r="BU67" s="56"/>
      <c r="BV67" s="56"/>
      <c r="BW67" s="56"/>
      <c r="BX67" s="55"/>
    </row>
    <row r="68" spans="1:76" ht="28" customHeight="1" x14ac:dyDescent="0.15">
      <c r="A68" s="86">
        <v>64</v>
      </c>
      <c r="B68" s="58" t="s">
        <v>62</v>
      </c>
      <c r="C68" s="57"/>
      <c r="D68" s="55"/>
      <c r="E68" s="55"/>
      <c r="F68" s="55"/>
      <c r="G68" s="55"/>
      <c r="H68" s="55"/>
      <c r="I68" s="55"/>
      <c r="J68" s="55"/>
      <c r="K68" s="62"/>
      <c r="L68" s="56"/>
      <c r="M68" s="56"/>
      <c r="N68" s="56"/>
      <c r="O68" s="56"/>
      <c r="P68" s="56"/>
      <c r="Q68" s="56">
        <v>1</v>
      </c>
      <c r="R68" s="56"/>
      <c r="S68" s="56"/>
      <c r="T68" s="56"/>
      <c r="U68" s="56"/>
      <c r="V68" s="56"/>
      <c r="W68" s="56"/>
      <c r="X68" s="62" t="s">
        <v>332</v>
      </c>
      <c r="Y68" s="55"/>
      <c r="Z68" s="55"/>
      <c r="AA68" s="55"/>
      <c r="AB68" s="55"/>
      <c r="AC68" s="55"/>
      <c r="AD68" s="55"/>
      <c r="AE68" s="58"/>
      <c r="AF68" s="57"/>
      <c r="AG68" s="55"/>
      <c r="AH68" s="55"/>
      <c r="AI68" s="55"/>
      <c r="AJ68" s="55"/>
      <c r="AK68" s="58">
        <v>1</v>
      </c>
      <c r="AL68" s="55"/>
      <c r="AM68" s="55"/>
      <c r="AN68" s="55"/>
      <c r="AO68" s="55"/>
      <c r="AP68" s="55"/>
      <c r="AQ68" s="55"/>
      <c r="AR68" s="55"/>
      <c r="AS68" s="55"/>
      <c r="AT68" s="55"/>
      <c r="AU68" s="55"/>
      <c r="AV68" s="57"/>
      <c r="AW68" s="55"/>
      <c r="AX68" s="55"/>
      <c r="AY68" s="55"/>
      <c r="AZ68" s="55"/>
      <c r="BA68" s="55"/>
      <c r="BB68" s="55"/>
      <c r="BC68" s="55"/>
      <c r="BD68" s="55"/>
      <c r="BE68" s="55"/>
      <c r="BF68" s="55"/>
      <c r="BG68" s="58"/>
      <c r="BH68" s="55"/>
      <c r="BI68" s="55"/>
      <c r="BJ68" s="55"/>
      <c r="BK68" s="55"/>
      <c r="BL68" s="55"/>
      <c r="BM68" s="58"/>
      <c r="BN68" s="55"/>
      <c r="BO68" s="55"/>
      <c r="BP68" s="57">
        <v>1</v>
      </c>
      <c r="BQ68" s="58"/>
      <c r="BR68" s="55">
        <v>1</v>
      </c>
      <c r="BS68" s="55"/>
      <c r="BT68" s="87" t="s">
        <v>567</v>
      </c>
      <c r="BU68" s="56"/>
      <c r="BV68" s="56"/>
      <c r="BW68" s="56"/>
      <c r="BX68" s="55"/>
    </row>
    <row r="69" spans="1:76" ht="28" customHeight="1" x14ac:dyDescent="0.15">
      <c r="A69" s="86">
        <v>65</v>
      </c>
      <c r="B69" s="58" t="s">
        <v>62</v>
      </c>
      <c r="C69" s="57">
        <v>1</v>
      </c>
      <c r="D69" s="55"/>
      <c r="E69" s="55"/>
      <c r="F69" s="55"/>
      <c r="G69" s="55"/>
      <c r="H69" s="55">
        <v>1</v>
      </c>
      <c r="I69" s="55"/>
      <c r="J69" s="55"/>
      <c r="K69" s="62">
        <v>1</v>
      </c>
      <c r="L69" s="56"/>
      <c r="M69" s="56"/>
      <c r="N69" s="56"/>
      <c r="O69" s="56"/>
      <c r="P69" s="56"/>
      <c r="Q69" s="56"/>
      <c r="R69" s="56"/>
      <c r="S69" s="56"/>
      <c r="T69" s="56"/>
      <c r="U69" s="56">
        <v>1</v>
      </c>
      <c r="V69" s="56"/>
      <c r="W69" s="56"/>
      <c r="X69" s="62" t="s">
        <v>326</v>
      </c>
      <c r="Y69" s="55"/>
      <c r="Z69" s="55"/>
      <c r="AA69" s="55"/>
      <c r="AB69" s="55"/>
      <c r="AC69" s="55"/>
      <c r="AD69" s="55"/>
      <c r="AE69" s="58"/>
      <c r="AF69" s="57"/>
      <c r="AG69" s="55"/>
      <c r="AH69" s="55"/>
      <c r="AI69" s="55"/>
      <c r="AJ69" s="55"/>
      <c r="AK69" s="58"/>
      <c r="AL69" s="55"/>
      <c r="AM69" s="55"/>
      <c r="AN69" s="55"/>
      <c r="AO69" s="55"/>
      <c r="AP69" s="55"/>
      <c r="AQ69" s="55"/>
      <c r="AR69" s="55"/>
      <c r="AS69" s="55"/>
      <c r="AT69" s="55"/>
      <c r="AU69" s="55"/>
      <c r="AV69" s="57"/>
      <c r="AW69" s="55"/>
      <c r="AX69" s="55"/>
      <c r="AY69" s="55"/>
      <c r="AZ69" s="55"/>
      <c r="BA69" s="55"/>
      <c r="BB69" s="55"/>
      <c r="BC69" s="55"/>
      <c r="BD69" s="55"/>
      <c r="BE69" s="55"/>
      <c r="BF69" s="55"/>
      <c r="BG69" s="58"/>
      <c r="BH69" s="55"/>
      <c r="BI69" s="55">
        <v>1</v>
      </c>
      <c r="BJ69" s="55"/>
      <c r="BK69" s="55"/>
      <c r="BL69" s="55"/>
      <c r="BM69" s="58"/>
      <c r="BN69" s="55"/>
      <c r="BO69" s="55"/>
      <c r="BP69" s="57"/>
      <c r="BQ69" s="58">
        <v>1</v>
      </c>
      <c r="BR69" s="55">
        <v>1</v>
      </c>
      <c r="BS69" s="55"/>
      <c r="BT69" s="88" t="s">
        <v>568</v>
      </c>
      <c r="BU69" s="56"/>
      <c r="BV69" s="56"/>
      <c r="BW69" s="56"/>
      <c r="BX69" s="55"/>
    </row>
    <row r="70" spans="1:76" ht="28" customHeight="1" x14ac:dyDescent="0.15">
      <c r="A70" s="86">
        <v>66</v>
      </c>
      <c r="B70" s="58" t="s">
        <v>62</v>
      </c>
      <c r="C70" s="57"/>
      <c r="D70" s="55"/>
      <c r="E70" s="55"/>
      <c r="F70" s="55"/>
      <c r="G70" s="55"/>
      <c r="H70" s="55">
        <v>1</v>
      </c>
      <c r="I70" s="55"/>
      <c r="J70" s="55"/>
      <c r="K70" s="62"/>
      <c r="L70" s="56">
        <v>1</v>
      </c>
      <c r="M70" s="56"/>
      <c r="N70" s="56"/>
      <c r="O70" s="56"/>
      <c r="P70" s="56"/>
      <c r="Q70" s="56"/>
      <c r="R70" s="56"/>
      <c r="S70" s="56"/>
      <c r="T70" s="56"/>
      <c r="U70" s="56">
        <v>1</v>
      </c>
      <c r="V70" s="56"/>
      <c r="W70" s="56"/>
      <c r="X70" s="62" t="s">
        <v>326</v>
      </c>
      <c r="Y70" s="55"/>
      <c r="Z70" s="55"/>
      <c r="AA70" s="55"/>
      <c r="AB70" s="55"/>
      <c r="AC70" s="55"/>
      <c r="AD70" s="55"/>
      <c r="AE70" s="58"/>
      <c r="AF70" s="57"/>
      <c r="AG70" s="55"/>
      <c r="AH70" s="55"/>
      <c r="AI70" s="55"/>
      <c r="AJ70" s="55"/>
      <c r="AK70" s="58"/>
      <c r="AL70" s="55"/>
      <c r="AM70" s="55"/>
      <c r="AN70" s="55"/>
      <c r="AO70" s="55"/>
      <c r="AP70" s="55"/>
      <c r="AQ70" s="55"/>
      <c r="AR70" s="55"/>
      <c r="AS70" s="55"/>
      <c r="AT70" s="55"/>
      <c r="AU70" s="55"/>
      <c r="AV70" s="57"/>
      <c r="AW70" s="55"/>
      <c r="AX70" s="55"/>
      <c r="AY70" s="55"/>
      <c r="AZ70" s="55"/>
      <c r="BA70" s="55"/>
      <c r="BB70" s="55"/>
      <c r="BC70" s="55"/>
      <c r="BD70" s="55"/>
      <c r="BE70" s="55"/>
      <c r="BF70" s="55"/>
      <c r="BG70" s="58"/>
      <c r="BH70" s="55"/>
      <c r="BI70" s="55">
        <v>1</v>
      </c>
      <c r="BJ70" s="55"/>
      <c r="BK70" s="55"/>
      <c r="BL70" s="55"/>
      <c r="BM70" s="58"/>
      <c r="BN70" s="55"/>
      <c r="BO70" s="55"/>
      <c r="BP70" s="57"/>
      <c r="BQ70" s="58">
        <v>1</v>
      </c>
      <c r="BR70" s="55">
        <v>1</v>
      </c>
      <c r="BS70" s="55"/>
      <c r="BT70" s="87" t="s">
        <v>569</v>
      </c>
      <c r="BU70" s="56"/>
      <c r="BV70" s="56"/>
      <c r="BW70" s="56"/>
      <c r="BX70" s="55"/>
    </row>
    <row r="71" spans="1:76" ht="28" customHeight="1" x14ac:dyDescent="0.15">
      <c r="A71" s="86">
        <v>67</v>
      </c>
      <c r="B71" s="58" t="s">
        <v>62</v>
      </c>
      <c r="C71" s="57"/>
      <c r="D71" s="55"/>
      <c r="E71" s="55"/>
      <c r="F71" s="55"/>
      <c r="G71" s="55"/>
      <c r="H71" s="55">
        <v>1</v>
      </c>
      <c r="I71" s="55"/>
      <c r="J71" s="55"/>
      <c r="K71" s="62"/>
      <c r="L71" s="56"/>
      <c r="M71" s="56"/>
      <c r="N71" s="56"/>
      <c r="O71" s="56"/>
      <c r="P71" s="56"/>
      <c r="Q71" s="56">
        <v>1</v>
      </c>
      <c r="R71" s="56"/>
      <c r="S71" s="56"/>
      <c r="T71" s="56"/>
      <c r="U71" s="56"/>
      <c r="V71" s="56"/>
      <c r="W71" s="56"/>
      <c r="X71" s="62" t="s">
        <v>151</v>
      </c>
      <c r="Y71" s="55"/>
      <c r="Z71" s="55"/>
      <c r="AA71" s="55"/>
      <c r="AB71" s="55"/>
      <c r="AC71" s="55"/>
      <c r="AD71" s="55"/>
      <c r="AE71" s="58"/>
      <c r="AF71" s="57"/>
      <c r="AG71" s="55"/>
      <c r="AH71" s="55"/>
      <c r="AI71" s="55"/>
      <c r="AJ71" s="55"/>
      <c r="AK71" s="58">
        <v>1</v>
      </c>
      <c r="AL71" s="55"/>
      <c r="AM71" s="55"/>
      <c r="AN71" s="55"/>
      <c r="AO71" s="55"/>
      <c r="AP71" s="55"/>
      <c r="AQ71" s="55"/>
      <c r="AR71" s="55"/>
      <c r="AS71" s="55"/>
      <c r="AT71" s="55"/>
      <c r="AU71" s="55"/>
      <c r="AV71" s="57"/>
      <c r="AW71" s="55"/>
      <c r="AX71" s="55"/>
      <c r="AY71" s="55"/>
      <c r="AZ71" s="55"/>
      <c r="BA71" s="55"/>
      <c r="BB71" s="55"/>
      <c r="BC71" s="55"/>
      <c r="BD71" s="55"/>
      <c r="BE71" s="55"/>
      <c r="BF71" s="55"/>
      <c r="BG71" s="58"/>
      <c r="BH71" s="55"/>
      <c r="BI71" s="55"/>
      <c r="BJ71" s="55"/>
      <c r="BK71" s="55"/>
      <c r="BL71" s="55"/>
      <c r="BM71" s="58"/>
      <c r="BN71" s="55"/>
      <c r="BO71" s="55"/>
      <c r="BP71" s="57">
        <v>1</v>
      </c>
      <c r="BQ71" s="58"/>
      <c r="BR71" s="55">
        <v>1</v>
      </c>
      <c r="BS71" s="55"/>
      <c r="BT71" s="87" t="s">
        <v>570</v>
      </c>
      <c r="BU71" s="56"/>
      <c r="BV71" s="56"/>
      <c r="BW71" s="56"/>
      <c r="BX71" s="55"/>
    </row>
    <row r="72" spans="1:76" ht="28" customHeight="1" x14ac:dyDescent="0.15">
      <c r="A72" s="86">
        <v>68</v>
      </c>
      <c r="B72" s="58" t="s">
        <v>62</v>
      </c>
      <c r="C72" s="57"/>
      <c r="D72" s="55"/>
      <c r="E72" s="55"/>
      <c r="F72" s="55"/>
      <c r="G72" s="55"/>
      <c r="H72" s="55">
        <v>1</v>
      </c>
      <c r="I72" s="55"/>
      <c r="J72" s="55"/>
      <c r="K72" s="62"/>
      <c r="L72" s="56">
        <v>1</v>
      </c>
      <c r="M72" s="56"/>
      <c r="N72" s="56"/>
      <c r="O72" s="56"/>
      <c r="P72" s="56"/>
      <c r="Q72" s="56">
        <v>1</v>
      </c>
      <c r="R72" s="56"/>
      <c r="S72" s="56">
        <v>1</v>
      </c>
      <c r="T72" s="56"/>
      <c r="U72" s="56"/>
      <c r="V72" s="56"/>
      <c r="W72" s="56"/>
      <c r="X72" s="62" t="s">
        <v>151</v>
      </c>
      <c r="Y72" s="55"/>
      <c r="Z72" s="55"/>
      <c r="AA72" s="55"/>
      <c r="AB72" s="55"/>
      <c r="AC72" s="55"/>
      <c r="AD72" s="55"/>
      <c r="AE72" s="58"/>
      <c r="AF72" s="57"/>
      <c r="AG72" s="55"/>
      <c r="AH72" s="55"/>
      <c r="AI72" s="55"/>
      <c r="AJ72" s="55"/>
      <c r="AK72" s="58">
        <v>1</v>
      </c>
      <c r="AL72" s="55"/>
      <c r="AM72" s="55"/>
      <c r="AN72" s="55"/>
      <c r="AO72" s="55"/>
      <c r="AP72" s="55"/>
      <c r="AQ72" s="55"/>
      <c r="AR72" s="55"/>
      <c r="AS72" s="55"/>
      <c r="AT72" s="55"/>
      <c r="AU72" s="55"/>
      <c r="AV72" s="57"/>
      <c r="AW72" s="55"/>
      <c r="AX72" s="55"/>
      <c r="AY72" s="55"/>
      <c r="AZ72" s="55"/>
      <c r="BA72" s="55"/>
      <c r="BB72" s="55"/>
      <c r="BC72" s="55"/>
      <c r="BD72" s="55"/>
      <c r="BE72" s="55"/>
      <c r="BF72" s="55"/>
      <c r="BG72" s="58"/>
      <c r="BH72" s="55"/>
      <c r="BI72" s="55"/>
      <c r="BJ72" s="55"/>
      <c r="BK72" s="55"/>
      <c r="BL72" s="55"/>
      <c r="BM72" s="58"/>
      <c r="BN72" s="55"/>
      <c r="BO72" s="55"/>
      <c r="BP72" s="57">
        <v>1</v>
      </c>
      <c r="BQ72" s="58"/>
      <c r="BR72" s="55">
        <v>1</v>
      </c>
      <c r="BS72" s="55"/>
      <c r="BT72" s="87" t="s">
        <v>571</v>
      </c>
      <c r="BU72" s="56"/>
      <c r="BV72" s="56"/>
      <c r="BW72" s="56"/>
      <c r="BX72" s="55"/>
    </row>
    <row r="73" spans="1:76" ht="28" customHeight="1" x14ac:dyDescent="0.15">
      <c r="A73" s="86">
        <v>69</v>
      </c>
      <c r="B73" s="58" t="s">
        <v>62</v>
      </c>
      <c r="C73" s="57">
        <v>1</v>
      </c>
      <c r="D73" s="55"/>
      <c r="E73" s="55">
        <v>1</v>
      </c>
      <c r="F73" s="55"/>
      <c r="G73" s="55"/>
      <c r="H73" s="55">
        <v>1</v>
      </c>
      <c r="I73" s="55"/>
      <c r="J73" s="55">
        <v>1</v>
      </c>
      <c r="K73" s="62">
        <v>1</v>
      </c>
      <c r="L73" s="56"/>
      <c r="M73" s="56">
        <v>1</v>
      </c>
      <c r="N73" s="56"/>
      <c r="O73" s="56">
        <v>1</v>
      </c>
      <c r="P73" s="56"/>
      <c r="Q73" s="56">
        <v>1</v>
      </c>
      <c r="R73" s="56"/>
      <c r="S73" s="56"/>
      <c r="T73" s="56"/>
      <c r="U73" s="56"/>
      <c r="V73" s="56"/>
      <c r="W73" s="56"/>
      <c r="X73" s="62" t="s">
        <v>343</v>
      </c>
      <c r="Y73" s="55"/>
      <c r="Z73" s="55"/>
      <c r="AA73" s="55"/>
      <c r="AB73" s="55"/>
      <c r="AC73" s="55"/>
      <c r="AD73" s="55"/>
      <c r="AE73" s="58"/>
      <c r="AF73" s="57"/>
      <c r="AG73" s="55"/>
      <c r="AH73" s="55"/>
      <c r="AI73" s="55"/>
      <c r="AJ73" s="55"/>
      <c r="AK73" s="58">
        <v>1</v>
      </c>
      <c r="AL73" s="55"/>
      <c r="AM73" s="55"/>
      <c r="AN73" s="55"/>
      <c r="AO73" s="55"/>
      <c r="AP73" s="55"/>
      <c r="AQ73" s="55"/>
      <c r="AR73" s="55"/>
      <c r="AS73" s="55"/>
      <c r="AT73" s="55"/>
      <c r="AU73" s="55"/>
      <c r="AV73" s="57"/>
      <c r="AW73" s="55"/>
      <c r="AX73" s="55"/>
      <c r="AY73" s="55"/>
      <c r="AZ73" s="55"/>
      <c r="BA73" s="55"/>
      <c r="BB73" s="55"/>
      <c r="BC73" s="55"/>
      <c r="BD73" s="55"/>
      <c r="BE73" s="55"/>
      <c r="BF73" s="55"/>
      <c r="BG73" s="58"/>
      <c r="BH73" s="55"/>
      <c r="BI73" s="55"/>
      <c r="BJ73" s="55"/>
      <c r="BK73" s="55"/>
      <c r="BL73" s="55"/>
      <c r="BM73" s="58"/>
      <c r="BN73" s="55"/>
      <c r="BO73" s="55"/>
      <c r="BP73" s="57">
        <v>1</v>
      </c>
      <c r="BQ73" s="58"/>
      <c r="BR73" s="55">
        <v>1</v>
      </c>
      <c r="BS73" s="55"/>
      <c r="BT73" s="87" t="s">
        <v>572</v>
      </c>
      <c r="BU73" s="56"/>
      <c r="BV73" s="56"/>
      <c r="BW73" s="56"/>
      <c r="BX73" s="55"/>
    </row>
    <row r="74" spans="1:76" ht="28" customHeight="1" x14ac:dyDescent="0.15">
      <c r="A74" s="86">
        <v>70</v>
      </c>
      <c r="B74" s="58" t="s">
        <v>62</v>
      </c>
      <c r="C74" s="57"/>
      <c r="D74" s="55"/>
      <c r="E74" s="55"/>
      <c r="F74" s="55"/>
      <c r="G74" s="55"/>
      <c r="H74" s="55">
        <v>1</v>
      </c>
      <c r="I74" s="55"/>
      <c r="J74" s="55"/>
      <c r="K74" s="62"/>
      <c r="L74" s="56"/>
      <c r="M74" s="56"/>
      <c r="N74" s="56"/>
      <c r="O74" s="56">
        <v>1</v>
      </c>
      <c r="P74" s="56"/>
      <c r="Q74" s="56"/>
      <c r="R74" s="56"/>
      <c r="S74" s="56"/>
      <c r="T74" s="56"/>
      <c r="U74" s="56"/>
      <c r="V74" s="56"/>
      <c r="W74" s="56"/>
      <c r="X74" s="62" t="s">
        <v>151</v>
      </c>
      <c r="Y74" s="55"/>
      <c r="Z74" s="55"/>
      <c r="AA74" s="55"/>
      <c r="AB74" s="55"/>
      <c r="AC74" s="55"/>
      <c r="AD74" s="55"/>
      <c r="AE74" s="58"/>
      <c r="AF74" s="57"/>
      <c r="AG74" s="55"/>
      <c r="AH74" s="55"/>
      <c r="AI74" s="55"/>
      <c r="AJ74" s="55"/>
      <c r="AK74" s="58">
        <v>1</v>
      </c>
      <c r="AL74" s="55"/>
      <c r="AM74" s="55"/>
      <c r="AN74" s="55"/>
      <c r="AO74" s="55"/>
      <c r="AP74" s="55"/>
      <c r="AQ74" s="55"/>
      <c r="AR74" s="55"/>
      <c r="AS74" s="55"/>
      <c r="AT74" s="55"/>
      <c r="AU74" s="55"/>
      <c r="AV74" s="57"/>
      <c r="AW74" s="55"/>
      <c r="AX74" s="55"/>
      <c r="AY74" s="55"/>
      <c r="AZ74" s="55"/>
      <c r="BA74" s="55"/>
      <c r="BB74" s="55"/>
      <c r="BC74" s="55"/>
      <c r="BD74" s="55"/>
      <c r="BE74" s="55"/>
      <c r="BF74" s="55"/>
      <c r="BG74" s="58"/>
      <c r="BH74" s="55"/>
      <c r="BI74" s="55"/>
      <c r="BJ74" s="55"/>
      <c r="BK74" s="55"/>
      <c r="BL74" s="55"/>
      <c r="BM74" s="58"/>
      <c r="BN74" s="55"/>
      <c r="BO74" s="55"/>
      <c r="BP74" s="57">
        <v>1</v>
      </c>
      <c r="BQ74" s="58"/>
      <c r="BR74" s="55">
        <v>1</v>
      </c>
      <c r="BS74" s="55"/>
      <c r="BT74" s="87" t="s">
        <v>573</v>
      </c>
      <c r="BU74" s="56"/>
      <c r="BV74" s="56"/>
      <c r="BW74" s="56"/>
      <c r="BX74" s="55"/>
    </row>
    <row r="75" spans="1:76" ht="28" customHeight="1" x14ac:dyDescent="0.15">
      <c r="A75" s="86">
        <v>71</v>
      </c>
      <c r="B75" s="58" t="s">
        <v>62</v>
      </c>
      <c r="C75" s="57"/>
      <c r="D75" s="55"/>
      <c r="E75" s="55">
        <v>1</v>
      </c>
      <c r="F75" s="55"/>
      <c r="G75" s="55"/>
      <c r="H75" s="55">
        <v>1</v>
      </c>
      <c r="I75" s="55"/>
      <c r="J75" s="55"/>
      <c r="K75" s="62"/>
      <c r="L75" s="56"/>
      <c r="M75" s="56"/>
      <c r="N75" s="56"/>
      <c r="O75" s="56"/>
      <c r="P75" s="56"/>
      <c r="Q75" s="56">
        <v>1</v>
      </c>
      <c r="R75" s="56"/>
      <c r="S75" s="56"/>
      <c r="T75" s="56"/>
      <c r="U75" s="56"/>
      <c r="V75" s="56"/>
      <c r="W75" s="56"/>
      <c r="X75" s="62" t="s">
        <v>344</v>
      </c>
      <c r="Y75" s="55"/>
      <c r="Z75" s="55"/>
      <c r="AA75" s="55"/>
      <c r="AB75" s="55"/>
      <c r="AC75" s="55"/>
      <c r="AD75" s="55"/>
      <c r="AE75" s="58">
        <v>1</v>
      </c>
      <c r="AF75" s="57"/>
      <c r="AG75" s="55"/>
      <c r="AH75" s="55"/>
      <c r="AI75" s="55"/>
      <c r="AJ75" s="55"/>
      <c r="AK75" s="58">
        <v>1</v>
      </c>
      <c r="AL75" s="55"/>
      <c r="AM75" s="55"/>
      <c r="AN75" s="55"/>
      <c r="AO75" s="55"/>
      <c r="AP75" s="55"/>
      <c r="AQ75" s="55"/>
      <c r="AR75" s="55"/>
      <c r="AS75" s="55"/>
      <c r="AT75" s="55"/>
      <c r="AU75" s="55"/>
      <c r="AV75" s="57"/>
      <c r="AW75" s="55"/>
      <c r="AX75" s="55"/>
      <c r="AY75" s="55"/>
      <c r="AZ75" s="55"/>
      <c r="BA75" s="55"/>
      <c r="BB75" s="55"/>
      <c r="BC75" s="55"/>
      <c r="BD75" s="55"/>
      <c r="BE75" s="55"/>
      <c r="BF75" s="55"/>
      <c r="BG75" s="58"/>
      <c r="BH75" s="55"/>
      <c r="BI75" s="55"/>
      <c r="BJ75" s="55"/>
      <c r="BK75" s="55"/>
      <c r="BL75" s="55"/>
      <c r="BM75" s="58"/>
      <c r="BN75" s="55"/>
      <c r="BO75" s="55"/>
      <c r="BP75" s="57"/>
      <c r="BQ75" s="58">
        <v>1</v>
      </c>
      <c r="BR75" s="55">
        <v>1</v>
      </c>
      <c r="BS75" s="55"/>
      <c r="BT75" s="87" t="s">
        <v>574</v>
      </c>
      <c r="BU75" s="56"/>
      <c r="BV75" s="56"/>
      <c r="BW75" s="56"/>
      <c r="BX75" s="55"/>
    </row>
    <row r="76" spans="1:76" ht="28" customHeight="1" x14ac:dyDescent="0.15">
      <c r="A76" s="86">
        <v>72</v>
      </c>
      <c r="B76" s="58" t="s">
        <v>62</v>
      </c>
      <c r="C76" s="57"/>
      <c r="D76" s="55"/>
      <c r="E76" s="55"/>
      <c r="F76" s="55"/>
      <c r="G76" s="55"/>
      <c r="H76" s="55">
        <v>1</v>
      </c>
      <c r="I76" s="55"/>
      <c r="J76" s="55"/>
      <c r="K76" s="62"/>
      <c r="L76" s="56"/>
      <c r="M76" s="56"/>
      <c r="N76" s="56"/>
      <c r="O76" s="56">
        <v>1</v>
      </c>
      <c r="P76" s="56"/>
      <c r="Q76" s="56">
        <v>1</v>
      </c>
      <c r="R76" s="56"/>
      <c r="S76" s="56"/>
      <c r="T76" s="56"/>
      <c r="U76" s="56"/>
      <c r="V76" s="56"/>
      <c r="W76" s="56"/>
      <c r="X76" s="62" t="s">
        <v>332</v>
      </c>
      <c r="Y76" s="55"/>
      <c r="Z76" s="55"/>
      <c r="AA76" s="55"/>
      <c r="AB76" s="55"/>
      <c r="AC76" s="55"/>
      <c r="AD76" s="55"/>
      <c r="AE76" s="58"/>
      <c r="AF76" s="57"/>
      <c r="AG76" s="55"/>
      <c r="AH76" s="55"/>
      <c r="AI76" s="55"/>
      <c r="AJ76" s="55"/>
      <c r="AK76" s="58">
        <v>1</v>
      </c>
      <c r="AL76" s="55"/>
      <c r="AM76" s="55"/>
      <c r="AN76" s="55"/>
      <c r="AO76" s="55"/>
      <c r="AP76" s="55"/>
      <c r="AQ76" s="55"/>
      <c r="AR76" s="55"/>
      <c r="AS76" s="55"/>
      <c r="AT76" s="55"/>
      <c r="AU76" s="55"/>
      <c r="AV76" s="57"/>
      <c r="AW76" s="55"/>
      <c r="AX76" s="55"/>
      <c r="AY76" s="55"/>
      <c r="AZ76" s="55"/>
      <c r="BA76" s="55"/>
      <c r="BB76" s="55"/>
      <c r="BC76" s="55"/>
      <c r="BD76" s="55"/>
      <c r="BE76" s="55"/>
      <c r="BF76" s="55"/>
      <c r="BG76" s="58"/>
      <c r="BH76" s="55"/>
      <c r="BI76" s="55"/>
      <c r="BJ76" s="55"/>
      <c r="BK76" s="55"/>
      <c r="BL76" s="55"/>
      <c r="BM76" s="58"/>
      <c r="BN76" s="55"/>
      <c r="BO76" s="55"/>
      <c r="BP76" s="57">
        <v>1</v>
      </c>
      <c r="BQ76" s="58"/>
      <c r="BR76" s="55">
        <v>1</v>
      </c>
      <c r="BS76" s="55"/>
      <c r="BT76" s="87" t="s">
        <v>575</v>
      </c>
      <c r="BU76" s="56"/>
      <c r="BV76" s="56"/>
      <c r="BW76" s="56"/>
      <c r="BX76" s="55"/>
    </row>
    <row r="77" spans="1:76" ht="28" customHeight="1" x14ac:dyDescent="0.15">
      <c r="A77" s="86">
        <v>73</v>
      </c>
      <c r="B77" s="58" t="s">
        <v>62</v>
      </c>
      <c r="C77" s="57">
        <v>1</v>
      </c>
      <c r="D77" s="55">
        <v>1</v>
      </c>
      <c r="E77" s="55"/>
      <c r="F77" s="55"/>
      <c r="G77" s="55"/>
      <c r="H77" s="55">
        <v>1</v>
      </c>
      <c r="I77" s="55"/>
      <c r="J77" s="55"/>
      <c r="K77" s="62"/>
      <c r="L77" s="56">
        <v>1</v>
      </c>
      <c r="M77" s="56"/>
      <c r="N77" s="56"/>
      <c r="O77" s="56"/>
      <c r="P77" s="56"/>
      <c r="Q77" s="56"/>
      <c r="R77" s="56"/>
      <c r="S77" s="56"/>
      <c r="T77" s="56"/>
      <c r="U77" s="56">
        <v>1</v>
      </c>
      <c r="V77" s="56"/>
      <c r="W77" s="56"/>
      <c r="X77" s="62" t="s">
        <v>326</v>
      </c>
      <c r="Y77" s="55"/>
      <c r="Z77" s="55"/>
      <c r="AA77" s="55"/>
      <c r="AB77" s="55"/>
      <c r="AC77" s="55"/>
      <c r="AD77" s="55"/>
      <c r="AE77" s="58"/>
      <c r="AF77" s="57"/>
      <c r="AG77" s="55"/>
      <c r="AH77" s="55"/>
      <c r="AI77" s="55"/>
      <c r="AJ77" s="55"/>
      <c r="AK77" s="58"/>
      <c r="AL77" s="55"/>
      <c r="AM77" s="55"/>
      <c r="AN77" s="55"/>
      <c r="AO77" s="55"/>
      <c r="AP77" s="55"/>
      <c r="AQ77" s="55"/>
      <c r="AR77" s="55"/>
      <c r="AS77" s="55"/>
      <c r="AT77" s="55"/>
      <c r="AU77" s="55"/>
      <c r="AV77" s="57"/>
      <c r="AW77" s="55"/>
      <c r="AX77" s="55"/>
      <c r="AY77" s="55"/>
      <c r="AZ77" s="55"/>
      <c r="BA77" s="55"/>
      <c r="BB77" s="55"/>
      <c r="BC77" s="55"/>
      <c r="BD77" s="55"/>
      <c r="BE77" s="55"/>
      <c r="BF77" s="55"/>
      <c r="BG77" s="58"/>
      <c r="BH77" s="55"/>
      <c r="BI77" s="55">
        <v>1</v>
      </c>
      <c r="BJ77" s="55"/>
      <c r="BK77" s="55"/>
      <c r="BL77" s="55"/>
      <c r="BM77" s="58"/>
      <c r="BN77" s="55"/>
      <c r="BO77" s="55"/>
      <c r="BP77" s="57"/>
      <c r="BQ77" s="58">
        <v>1</v>
      </c>
      <c r="BR77" s="55">
        <v>1</v>
      </c>
      <c r="BS77" s="55"/>
      <c r="BT77" s="87" t="s">
        <v>576</v>
      </c>
      <c r="BU77" s="56"/>
      <c r="BV77" s="56"/>
      <c r="BW77" s="56"/>
      <c r="BX77" s="55"/>
    </row>
    <row r="78" spans="1:76" ht="28" customHeight="1" x14ac:dyDescent="0.15">
      <c r="A78" s="86">
        <v>74</v>
      </c>
      <c r="B78" s="58" t="s">
        <v>62</v>
      </c>
      <c r="C78" s="57"/>
      <c r="D78" s="55"/>
      <c r="E78" s="55"/>
      <c r="F78" s="55"/>
      <c r="G78" s="55"/>
      <c r="H78" s="55">
        <v>1</v>
      </c>
      <c r="I78" s="55"/>
      <c r="J78" s="55"/>
      <c r="K78" s="62"/>
      <c r="L78" s="56">
        <v>1</v>
      </c>
      <c r="M78" s="56"/>
      <c r="N78" s="56"/>
      <c r="O78" s="56"/>
      <c r="P78" s="56"/>
      <c r="Q78" s="56"/>
      <c r="R78" s="56"/>
      <c r="S78" s="56"/>
      <c r="T78" s="56"/>
      <c r="U78" s="56"/>
      <c r="V78" s="56">
        <v>1</v>
      </c>
      <c r="W78" s="56"/>
      <c r="X78" s="62" t="s">
        <v>326</v>
      </c>
      <c r="Y78" s="55"/>
      <c r="Z78" s="55"/>
      <c r="AA78" s="55"/>
      <c r="AB78" s="55"/>
      <c r="AC78" s="55"/>
      <c r="AD78" s="55"/>
      <c r="AE78" s="58"/>
      <c r="AF78" s="57"/>
      <c r="AG78" s="55"/>
      <c r="AH78" s="55"/>
      <c r="AI78" s="55"/>
      <c r="AJ78" s="55"/>
      <c r="AK78" s="58"/>
      <c r="AL78" s="55"/>
      <c r="AM78" s="55"/>
      <c r="AN78" s="55"/>
      <c r="AO78" s="55"/>
      <c r="AP78" s="55"/>
      <c r="AQ78" s="55"/>
      <c r="AR78" s="55"/>
      <c r="AS78" s="55"/>
      <c r="AT78" s="55"/>
      <c r="AU78" s="55"/>
      <c r="AV78" s="57"/>
      <c r="AW78" s="55"/>
      <c r="AX78" s="55"/>
      <c r="AY78" s="55"/>
      <c r="AZ78" s="55"/>
      <c r="BA78" s="55"/>
      <c r="BB78" s="55"/>
      <c r="BC78" s="55"/>
      <c r="BD78" s="55"/>
      <c r="BE78" s="55"/>
      <c r="BF78" s="55"/>
      <c r="BG78" s="58"/>
      <c r="BH78" s="55"/>
      <c r="BI78" s="55">
        <v>1</v>
      </c>
      <c r="BJ78" s="55"/>
      <c r="BK78" s="55"/>
      <c r="BL78" s="55"/>
      <c r="BM78" s="58"/>
      <c r="BN78" s="55"/>
      <c r="BO78" s="55"/>
      <c r="BP78" s="57"/>
      <c r="BQ78" s="58">
        <v>1</v>
      </c>
      <c r="BR78" s="55">
        <v>1</v>
      </c>
      <c r="BS78" s="55"/>
      <c r="BT78" s="87" t="s">
        <v>577</v>
      </c>
      <c r="BU78" s="56"/>
      <c r="BV78" s="56"/>
      <c r="BW78" s="56"/>
      <c r="BX78" s="55"/>
    </row>
    <row r="79" spans="1:76" ht="28" customHeight="1" x14ac:dyDescent="0.15">
      <c r="A79" s="86">
        <v>75</v>
      </c>
      <c r="B79" s="58" t="s">
        <v>62</v>
      </c>
      <c r="C79" s="57"/>
      <c r="D79" s="55"/>
      <c r="E79" s="55">
        <v>1</v>
      </c>
      <c r="F79" s="55"/>
      <c r="G79" s="55">
        <v>1</v>
      </c>
      <c r="H79" s="55">
        <v>1</v>
      </c>
      <c r="I79" s="55"/>
      <c r="J79" s="55"/>
      <c r="K79" s="62"/>
      <c r="L79" s="56"/>
      <c r="M79" s="56"/>
      <c r="N79" s="56"/>
      <c r="O79" s="56"/>
      <c r="P79" s="56"/>
      <c r="Q79" s="56">
        <v>1</v>
      </c>
      <c r="R79" s="56"/>
      <c r="S79" s="56"/>
      <c r="T79" s="56"/>
      <c r="U79" s="56"/>
      <c r="V79" s="56"/>
      <c r="W79" s="56"/>
      <c r="X79" s="62" t="s">
        <v>292</v>
      </c>
      <c r="Y79" s="55"/>
      <c r="Z79" s="55"/>
      <c r="AA79" s="55"/>
      <c r="AB79" s="55"/>
      <c r="AC79" s="55"/>
      <c r="AD79" s="55"/>
      <c r="AE79" s="58">
        <v>1</v>
      </c>
      <c r="AF79" s="57"/>
      <c r="AG79" s="55"/>
      <c r="AH79" s="55"/>
      <c r="AI79" s="55"/>
      <c r="AJ79" s="55"/>
      <c r="AK79" s="58"/>
      <c r="AL79" s="55"/>
      <c r="AM79" s="55"/>
      <c r="AN79" s="55"/>
      <c r="AO79" s="55"/>
      <c r="AP79" s="55"/>
      <c r="AQ79" s="55"/>
      <c r="AR79" s="55"/>
      <c r="AS79" s="55"/>
      <c r="AT79" s="55"/>
      <c r="AU79" s="55"/>
      <c r="AV79" s="57"/>
      <c r="AW79" s="55"/>
      <c r="AX79" s="55"/>
      <c r="AY79" s="55"/>
      <c r="AZ79" s="55"/>
      <c r="BA79" s="55"/>
      <c r="BB79" s="55"/>
      <c r="BC79" s="55"/>
      <c r="BD79" s="55"/>
      <c r="BE79" s="55"/>
      <c r="BF79" s="55"/>
      <c r="BG79" s="58"/>
      <c r="BH79" s="55"/>
      <c r="BI79" s="55"/>
      <c r="BJ79" s="55"/>
      <c r="BK79" s="55"/>
      <c r="BL79" s="55"/>
      <c r="BM79" s="58"/>
      <c r="BN79" s="55"/>
      <c r="BO79" s="55"/>
      <c r="BP79" s="57">
        <v>1</v>
      </c>
      <c r="BQ79" s="58"/>
      <c r="BR79" s="55">
        <v>1</v>
      </c>
      <c r="BS79" s="55"/>
      <c r="BT79" s="87" t="s">
        <v>578</v>
      </c>
      <c r="BU79" s="56"/>
      <c r="BV79" s="56"/>
      <c r="BW79" s="56"/>
      <c r="BX79" s="55"/>
    </row>
    <row r="80" spans="1:76" ht="28" customHeight="1" x14ac:dyDescent="0.15">
      <c r="A80" s="86">
        <v>76</v>
      </c>
      <c r="B80" s="58" t="s">
        <v>62</v>
      </c>
      <c r="C80" s="57"/>
      <c r="D80" s="55"/>
      <c r="E80" s="55"/>
      <c r="F80" s="55">
        <v>1</v>
      </c>
      <c r="G80" s="55"/>
      <c r="H80" s="55">
        <v>1</v>
      </c>
      <c r="I80" s="55"/>
      <c r="J80" s="55"/>
      <c r="K80" s="62"/>
      <c r="L80" s="56"/>
      <c r="M80" s="56"/>
      <c r="N80" s="56"/>
      <c r="O80" s="56"/>
      <c r="P80" s="56"/>
      <c r="Q80" s="56"/>
      <c r="R80" s="56"/>
      <c r="S80" s="56">
        <v>1</v>
      </c>
      <c r="T80" s="56"/>
      <c r="U80" s="56"/>
      <c r="V80" s="56"/>
      <c r="W80" s="56"/>
      <c r="X80" s="62" t="s">
        <v>345</v>
      </c>
      <c r="Y80" s="55"/>
      <c r="Z80" s="55"/>
      <c r="AA80" s="55"/>
      <c r="AB80" s="55"/>
      <c r="AC80" s="55"/>
      <c r="AD80" s="55"/>
      <c r="AE80" s="58"/>
      <c r="AF80" s="57"/>
      <c r="AG80" s="55"/>
      <c r="AH80" s="55"/>
      <c r="AI80" s="55"/>
      <c r="AJ80" s="55"/>
      <c r="AK80" s="58"/>
      <c r="AL80" s="55"/>
      <c r="AM80" s="55"/>
      <c r="AN80" s="55"/>
      <c r="AO80" s="55"/>
      <c r="AP80" s="55"/>
      <c r="AQ80" s="55"/>
      <c r="AR80" s="55"/>
      <c r="AS80" s="55"/>
      <c r="AT80" s="55"/>
      <c r="AU80" s="55"/>
      <c r="AV80" s="57"/>
      <c r="AW80" s="55"/>
      <c r="AX80" s="55"/>
      <c r="AY80" s="55"/>
      <c r="AZ80" s="55"/>
      <c r="BA80" s="55"/>
      <c r="BB80" s="55"/>
      <c r="BC80" s="55"/>
      <c r="BD80" s="55"/>
      <c r="BE80" s="55"/>
      <c r="BF80" s="55"/>
      <c r="BG80" s="58"/>
      <c r="BH80" s="55"/>
      <c r="BI80" s="55"/>
      <c r="BJ80" s="55"/>
      <c r="BK80" s="55"/>
      <c r="BL80" s="55"/>
      <c r="BM80" s="58"/>
      <c r="BN80" s="55"/>
      <c r="BO80" s="55"/>
      <c r="BP80" s="57">
        <v>1</v>
      </c>
      <c r="BQ80" s="58"/>
      <c r="BR80" s="55">
        <v>1</v>
      </c>
      <c r="BS80" s="55"/>
      <c r="BT80" s="87" t="s">
        <v>579</v>
      </c>
      <c r="BU80" s="56"/>
      <c r="BV80" s="56"/>
      <c r="BW80" s="56"/>
      <c r="BX80" s="55"/>
    </row>
    <row r="81" spans="1:76" ht="28" customHeight="1" x14ac:dyDescent="0.15">
      <c r="A81" s="86">
        <v>77</v>
      </c>
      <c r="B81" s="58" t="s">
        <v>62</v>
      </c>
      <c r="C81" s="57"/>
      <c r="D81" s="55"/>
      <c r="E81" s="55">
        <v>1</v>
      </c>
      <c r="F81" s="55"/>
      <c r="G81" s="55">
        <v>1</v>
      </c>
      <c r="H81" s="55">
        <v>1</v>
      </c>
      <c r="I81" s="55"/>
      <c r="J81" s="55"/>
      <c r="K81" s="62"/>
      <c r="L81" s="56"/>
      <c r="M81" s="56"/>
      <c r="N81" s="56"/>
      <c r="O81" s="56"/>
      <c r="P81" s="56"/>
      <c r="Q81" s="56">
        <v>1</v>
      </c>
      <c r="R81" s="56"/>
      <c r="S81" s="56"/>
      <c r="T81" s="56"/>
      <c r="U81" s="56"/>
      <c r="V81" s="56"/>
      <c r="W81" s="56"/>
      <c r="X81" s="63" t="s">
        <v>344</v>
      </c>
      <c r="Y81" s="55"/>
      <c r="Z81" s="55"/>
      <c r="AA81" s="55"/>
      <c r="AB81" s="55"/>
      <c r="AC81" s="55"/>
      <c r="AD81" s="55"/>
      <c r="AE81" s="58">
        <v>1</v>
      </c>
      <c r="AF81" s="57"/>
      <c r="AG81" s="55"/>
      <c r="AH81" s="55"/>
      <c r="AI81" s="55"/>
      <c r="AJ81" s="55"/>
      <c r="AK81" s="58"/>
      <c r="AL81" s="55"/>
      <c r="AM81" s="55"/>
      <c r="AN81" s="55"/>
      <c r="AO81" s="55"/>
      <c r="AP81" s="55"/>
      <c r="AQ81" s="55"/>
      <c r="AR81" s="55"/>
      <c r="AS81" s="55"/>
      <c r="AT81" s="55"/>
      <c r="AU81" s="55"/>
      <c r="AV81" s="57"/>
      <c r="AW81" s="55"/>
      <c r="AX81" s="55"/>
      <c r="AY81" s="55"/>
      <c r="AZ81" s="55"/>
      <c r="BA81" s="55"/>
      <c r="BB81" s="55"/>
      <c r="BC81" s="55"/>
      <c r="BD81" s="55"/>
      <c r="BE81" s="55"/>
      <c r="BF81" s="55"/>
      <c r="BG81" s="58"/>
      <c r="BH81" s="55"/>
      <c r="BI81" s="55"/>
      <c r="BJ81" s="55"/>
      <c r="BK81" s="55"/>
      <c r="BL81" s="55"/>
      <c r="BM81" s="58"/>
      <c r="BN81" s="55"/>
      <c r="BO81" s="55"/>
      <c r="BP81" s="57">
        <v>1</v>
      </c>
      <c r="BQ81" s="58"/>
      <c r="BR81" s="55">
        <v>1</v>
      </c>
      <c r="BS81" s="55"/>
      <c r="BT81" s="87" t="s">
        <v>580</v>
      </c>
      <c r="BU81" s="56"/>
      <c r="BV81" s="56"/>
      <c r="BW81" s="56"/>
      <c r="BX81" s="55"/>
    </row>
    <row r="82" spans="1:76" ht="28" customHeight="1" x14ac:dyDescent="0.15">
      <c r="A82" s="86">
        <v>78</v>
      </c>
      <c r="B82" s="58" t="s">
        <v>62</v>
      </c>
      <c r="C82" s="57"/>
      <c r="D82" s="55"/>
      <c r="E82" s="55"/>
      <c r="F82" s="55"/>
      <c r="G82" s="55"/>
      <c r="H82" s="55">
        <v>1</v>
      </c>
      <c r="I82" s="55"/>
      <c r="J82" s="55"/>
      <c r="K82" s="62"/>
      <c r="L82" s="56">
        <v>1</v>
      </c>
      <c r="M82" s="56"/>
      <c r="N82" s="56"/>
      <c r="O82" s="56"/>
      <c r="P82" s="56"/>
      <c r="Q82" s="56"/>
      <c r="R82" s="56"/>
      <c r="S82" s="56"/>
      <c r="T82" s="56"/>
      <c r="U82" s="56"/>
      <c r="V82" s="56">
        <v>1</v>
      </c>
      <c r="W82" s="56"/>
      <c r="X82" s="62" t="s">
        <v>326</v>
      </c>
      <c r="Y82" s="55"/>
      <c r="Z82" s="55"/>
      <c r="AA82" s="55"/>
      <c r="AB82" s="55"/>
      <c r="AC82" s="55"/>
      <c r="AD82" s="55"/>
      <c r="AE82" s="58"/>
      <c r="AF82" s="57"/>
      <c r="AG82" s="55"/>
      <c r="AH82" s="55"/>
      <c r="AI82" s="55"/>
      <c r="AJ82" s="55"/>
      <c r="AK82" s="58"/>
      <c r="AL82" s="55"/>
      <c r="AM82" s="55"/>
      <c r="AN82" s="55"/>
      <c r="AO82" s="55"/>
      <c r="AP82" s="55"/>
      <c r="AQ82" s="55"/>
      <c r="AR82" s="55"/>
      <c r="AS82" s="55"/>
      <c r="AT82" s="55"/>
      <c r="AU82" s="55"/>
      <c r="AV82" s="57"/>
      <c r="AW82" s="55"/>
      <c r="AX82" s="55"/>
      <c r="AY82" s="55"/>
      <c r="AZ82" s="55"/>
      <c r="BA82" s="55"/>
      <c r="BB82" s="55"/>
      <c r="BC82" s="55"/>
      <c r="BD82" s="55"/>
      <c r="BE82" s="55"/>
      <c r="BF82" s="55"/>
      <c r="BG82" s="58"/>
      <c r="BH82" s="55"/>
      <c r="BI82" s="55">
        <v>1</v>
      </c>
      <c r="BJ82" s="55"/>
      <c r="BK82" s="55"/>
      <c r="BL82" s="55"/>
      <c r="BM82" s="58"/>
      <c r="BN82" s="55"/>
      <c r="BO82" s="55"/>
      <c r="BP82" s="57"/>
      <c r="BQ82" s="58">
        <v>1</v>
      </c>
      <c r="BR82" s="55">
        <v>1</v>
      </c>
      <c r="BS82" s="55"/>
      <c r="BT82" s="87" t="s">
        <v>581</v>
      </c>
      <c r="BU82" s="56"/>
      <c r="BV82" s="56"/>
      <c r="BW82" s="56"/>
      <c r="BX82" s="55"/>
    </row>
    <row r="83" spans="1:76" ht="28" customHeight="1" x14ac:dyDescent="0.15">
      <c r="A83" s="86">
        <v>79</v>
      </c>
      <c r="B83" s="58" t="s">
        <v>62</v>
      </c>
      <c r="C83" s="57">
        <v>1</v>
      </c>
      <c r="D83" s="55">
        <v>1</v>
      </c>
      <c r="E83" s="55"/>
      <c r="F83" s="55"/>
      <c r="G83" s="55"/>
      <c r="H83" s="55">
        <v>1</v>
      </c>
      <c r="I83" s="55"/>
      <c r="J83" s="55"/>
      <c r="K83" s="62"/>
      <c r="L83" s="56"/>
      <c r="M83" s="56"/>
      <c r="N83" s="56"/>
      <c r="O83" s="56"/>
      <c r="P83" s="56"/>
      <c r="Q83" s="56"/>
      <c r="R83" s="56"/>
      <c r="S83" s="56"/>
      <c r="T83" s="56"/>
      <c r="U83" s="56"/>
      <c r="V83" s="56"/>
      <c r="W83" s="56"/>
      <c r="X83" s="62" t="s">
        <v>346</v>
      </c>
      <c r="Y83" s="56"/>
      <c r="Z83" s="56"/>
      <c r="AA83" s="56"/>
      <c r="AB83" s="56"/>
      <c r="AC83" s="56"/>
      <c r="AD83" s="56"/>
      <c r="AE83" s="67"/>
      <c r="AF83" s="62"/>
      <c r="AG83" s="56"/>
      <c r="AH83" s="56"/>
      <c r="AI83" s="56"/>
      <c r="AJ83" s="56"/>
      <c r="AK83" s="67"/>
      <c r="AL83" s="56"/>
      <c r="AM83" s="56">
        <v>1</v>
      </c>
      <c r="AN83" s="56"/>
      <c r="AO83" s="56"/>
      <c r="AP83" s="56"/>
      <c r="AQ83" s="56"/>
      <c r="AR83" s="56"/>
      <c r="AS83" s="56"/>
      <c r="AT83" s="56"/>
      <c r="AU83" s="56"/>
      <c r="AV83" s="62"/>
      <c r="AW83" s="56"/>
      <c r="AX83" s="56"/>
      <c r="AY83" s="56"/>
      <c r="AZ83" s="56"/>
      <c r="BA83" s="56"/>
      <c r="BB83" s="56"/>
      <c r="BC83" s="56"/>
      <c r="BD83" s="56">
        <v>1</v>
      </c>
      <c r="BE83" s="56"/>
      <c r="BF83" s="56"/>
      <c r="BG83" s="67"/>
      <c r="BH83" s="56"/>
      <c r="BI83" s="56"/>
      <c r="BJ83" s="56"/>
      <c r="BK83" s="56"/>
      <c r="BL83" s="56"/>
      <c r="BM83" s="67"/>
      <c r="BN83" s="55"/>
      <c r="BO83" s="55"/>
      <c r="BP83" s="57"/>
      <c r="BQ83" s="58">
        <v>1</v>
      </c>
      <c r="BR83" s="55">
        <v>1</v>
      </c>
      <c r="BS83" s="55"/>
      <c r="BT83" s="87" t="s">
        <v>582</v>
      </c>
      <c r="BU83" s="56"/>
      <c r="BV83" s="56"/>
      <c r="BW83" s="56"/>
      <c r="BX83" s="55"/>
    </row>
    <row r="84" spans="1:76" ht="28" customHeight="1" x14ac:dyDescent="0.15">
      <c r="A84" s="86">
        <v>80</v>
      </c>
      <c r="B84" s="58" t="s">
        <v>62</v>
      </c>
      <c r="C84" s="57">
        <v>1</v>
      </c>
      <c r="D84" s="55"/>
      <c r="E84" s="55">
        <v>1</v>
      </c>
      <c r="F84" s="55"/>
      <c r="G84" s="55"/>
      <c r="H84" s="55">
        <v>1</v>
      </c>
      <c r="I84" s="55"/>
      <c r="J84" s="55"/>
      <c r="K84" s="62"/>
      <c r="L84" s="56"/>
      <c r="M84" s="56"/>
      <c r="N84" s="56"/>
      <c r="O84" s="56"/>
      <c r="P84" s="56"/>
      <c r="Q84" s="56">
        <v>1</v>
      </c>
      <c r="R84" s="56"/>
      <c r="S84" s="56"/>
      <c r="T84" s="56"/>
      <c r="U84" s="56"/>
      <c r="V84" s="56"/>
      <c r="W84" s="56"/>
      <c r="X84" s="62" t="s">
        <v>315</v>
      </c>
      <c r="Y84" s="55"/>
      <c r="Z84" s="55"/>
      <c r="AA84" s="55"/>
      <c r="AB84" s="55"/>
      <c r="AC84" s="55"/>
      <c r="AD84" s="55"/>
      <c r="AE84" s="58">
        <v>1</v>
      </c>
      <c r="AF84" s="57"/>
      <c r="AG84" s="55"/>
      <c r="AH84" s="55"/>
      <c r="AI84" s="55"/>
      <c r="AJ84" s="55"/>
      <c r="AK84" s="58">
        <v>1</v>
      </c>
      <c r="AL84" s="55"/>
      <c r="AM84" s="55"/>
      <c r="AN84" s="55"/>
      <c r="AO84" s="55"/>
      <c r="AP84" s="55"/>
      <c r="AQ84" s="55"/>
      <c r="AR84" s="55"/>
      <c r="AS84" s="55"/>
      <c r="AT84" s="55"/>
      <c r="AU84" s="55"/>
      <c r="AV84" s="57"/>
      <c r="AW84" s="55"/>
      <c r="AX84" s="55"/>
      <c r="AY84" s="55"/>
      <c r="AZ84" s="55"/>
      <c r="BA84" s="55"/>
      <c r="BB84" s="55"/>
      <c r="BC84" s="55"/>
      <c r="BD84" s="55"/>
      <c r="BE84" s="55"/>
      <c r="BF84" s="55"/>
      <c r="BG84" s="58"/>
      <c r="BH84" s="55"/>
      <c r="BI84" s="55"/>
      <c r="BJ84" s="55"/>
      <c r="BK84" s="55"/>
      <c r="BL84" s="55"/>
      <c r="BM84" s="58"/>
      <c r="BN84" s="55"/>
      <c r="BO84" s="55"/>
      <c r="BP84" s="57"/>
      <c r="BQ84" s="58">
        <v>1</v>
      </c>
      <c r="BR84" s="55">
        <v>1</v>
      </c>
      <c r="BS84" s="55"/>
      <c r="BT84" s="87" t="s">
        <v>583</v>
      </c>
      <c r="BU84" s="56"/>
      <c r="BV84" s="56"/>
      <c r="BW84" s="56"/>
      <c r="BX84" s="55"/>
    </row>
    <row r="85" spans="1:76" ht="28" customHeight="1" x14ac:dyDescent="0.15">
      <c r="A85" s="86">
        <v>81</v>
      </c>
      <c r="B85" s="58" t="s">
        <v>62</v>
      </c>
      <c r="C85" s="57">
        <v>1</v>
      </c>
      <c r="D85" s="55"/>
      <c r="E85" s="55"/>
      <c r="F85" s="55"/>
      <c r="G85" s="55"/>
      <c r="H85" s="55">
        <v>1</v>
      </c>
      <c r="I85" s="55"/>
      <c r="J85" s="55"/>
      <c r="K85" s="62"/>
      <c r="L85" s="56">
        <v>1</v>
      </c>
      <c r="M85" s="56"/>
      <c r="N85" s="56"/>
      <c r="O85" s="56"/>
      <c r="P85" s="56"/>
      <c r="Q85" s="56"/>
      <c r="R85" s="56"/>
      <c r="S85" s="56">
        <v>1</v>
      </c>
      <c r="T85" s="56"/>
      <c r="U85" s="56"/>
      <c r="V85" s="56"/>
      <c r="W85" s="56"/>
      <c r="X85" s="62" t="s">
        <v>326</v>
      </c>
      <c r="Y85" s="55"/>
      <c r="Z85" s="55"/>
      <c r="AA85" s="55"/>
      <c r="AB85" s="55"/>
      <c r="AC85" s="55"/>
      <c r="AD85" s="55"/>
      <c r="AE85" s="58"/>
      <c r="AF85" s="57"/>
      <c r="AG85" s="55"/>
      <c r="AH85" s="55"/>
      <c r="AI85" s="55"/>
      <c r="AJ85" s="55"/>
      <c r="AK85" s="58"/>
      <c r="AL85" s="55"/>
      <c r="AM85" s="55"/>
      <c r="AN85" s="55"/>
      <c r="AO85" s="55"/>
      <c r="AP85" s="55"/>
      <c r="AQ85" s="55"/>
      <c r="AR85" s="55"/>
      <c r="AS85" s="55"/>
      <c r="AT85" s="55"/>
      <c r="AU85" s="55"/>
      <c r="AV85" s="57"/>
      <c r="AW85" s="55"/>
      <c r="AX85" s="55"/>
      <c r="AY85" s="55"/>
      <c r="AZ85" s="55"/>
      <c r="BA85" s="55"/>
      <c r="BB85" s="55"/>
      <c r="BC85" s="55"/>
      <c r="BD85" s="55"/>
      <c r="BE85" s="55"/>
      <c r="BF85" s="55"/>
      <c r="BG85" s="58"/>
      <c r="BH85" s="55"/>
      <c r="BI85" s="55">
        <v>1</v>
      </c>
      <c r="BJ85" s="55"/>
      <c r="BK85" s="55"/>
      <c r="BL85" s="55"/>
      <c r="BM85" s="58"/>
      <c r="BN85" s="55"/>
      <c r="BO85" s="55"/>
      <c r="BP85" s="57"/>
      <c r="BQ85" s="58">
        <v>1</v>
      </c>
      <c r="BR85" s="55">
        <v>1</v>
      </c>
      <c r="BS85" s="55"/>
      <c r="BT85" s="87" t="s">
        <v>584</v>
      </c>
      <c r="BU85" s="56"/>
      <c r="BV85" s="56"/>
      <c r="BW85" s="56"/>
      <c r="BX85" s="55"/>
    </row>
    <row r="86" spans="1:76" ht="28" customHeight="1" x14ac:dyDescent="0.15">
      <c r="A86" s="86">
        <v>82</v>
      </c>
      <c r="B86" s="58" t="s">
        <v>62</v>
      </c>
      <c r="C86" s="57">
        <v>1</v>
      </c>
      <c r="D86" s="55">
        <v>1</v>
      </c>
      <c r="E86" s="55">
        <v>1</v>
      </c>
      <c r="F86" s="55"/>
      <c r="G86" s="55">
        <v>1</v>
      </c>
      <c r="H86" s="55">
        <v>1</v>
      </c>
      <c r="I86" s="55">
        <v>1</v>
      </c>
      <c r="J86" s="55">
        <v>1</v>
      </c>
      <c r="K86" s="62"/>
      <c r="L86" s="56">
        <v>1</v>
      </c>
      <c r="M86" s="56"/>
      <c r="N86" s="56"/>
      <c r="O86" s="56"/>
      <c r="P86" s="56"/>
      <c r="Q86" s="56"/>
      <c r="R86" s="56"/>
      <c r="S86" s="56"/>
      <c r="T86" s="56"/>
      <c r="U86" s="56"/>
      <c r="V86" s="56"/>
      <c r="W86" s="56">
        <v>1</v>
      </c>
      <c r="X86" s="62" t="s">
        <v>347</v>
      </c>
      <c r="Y86" s="55"/>
      <c r="Z86" s="55"/>
      <c r="AA86" s="55"/>
      <c r="AB86" s="55"/>
      <c r="AC86" s="55"/>
      <c r="AD86" s="55"/>
      <c r="AE86" s="58"/>
      <c r="AF86" s="57"/>
      <c r="AG86" s="55"/>
      <c r="AH86" s="55"/>
      <c r="AI86" s="55"/>
      <c r="AJ86" s="55"/>
      <c r="AK86" s="58"/>
      <c r="AL86" s="55"/>
      <c r="AM86" s="55"/>
      <c r="AN86" s="55"/>
      <c r="AO86" s="55"/>
      <c r="AP86" s="55"/>
      <c r="AQ86" s="55"/>
      <c r="AR86" s="55"/>
      <c r="AS86" s="55"/>
      <c r="AT86" s="55"/>
      <c r="AU86" s="55"/>
      <c r="AV86" s="57"/>
      <c r="AW86" s="55"/>
      <c r="AX86" s="55"/>
      <c r="AY86" s="55"/>
      <c r="AZ86" s="55"/>
      <c r="BA86" s="55"/>
      <c r="BB86" s="55"/>
      <c r="BC86" s="55"/>
      <c r="BD86" s="55"/>
      <c r="BE86" s="55"/>
      <c r="BF86" s="55"/>
      <c r="BG86" s="58"/>
      <c r="BH86" s="55"/>
      <c r="BI86" s="55">
        <v>1</v>
      </c>
      <c r="BJ86" s="55"/>
      <c r="BK86" s="55"/>
      <c r="BL86" s="55"/>
      <c r="BM86" s="58"/>
      <c r="BN86" s="55"/>
      <c r="BO86" s="55"/>
      <c r="BP86" s="57">
        <v>1</v>
      </c>
      <c r="BQ86" s="58"/>
      <c r="BR86" s="55">
        <v>1</v>
      </c>
      <c r="BS86" s="55"/>
      <c r="BT86" s="87" t="s">
        <v>585</v>
      </c>
      <c r="BU86" s="56"/>
      <c r="BV86" s="56"/>
      <c r="BW86" s="56"/>
      <c r="BX86" s="55"/>
    </row>
    <row r="87" spans="1:76" ht="28" customHeight="1" x14ac:dyDescent="0.15">
      <c r="A87" s="86">
        <v>83</v>
      </c>
      <c r="B87" s="58" t="s">
        <v>62</v>
      </c>
      <c r="C87" s="57"/>
      <c r="D87" s="55"/>
      <c r="E87" s="55"/>
      <c r="F87" s="55">
        <v>1</v>
      </c>
      <c r="G87" s="55"/>
      <c r="H87" s="55">
        <v>1</v>
      </c>
      <c r="I87" s="55"/>
      <c r="J87" s="55"/>
      <c r="K87" s="62"/>
      <c r="L87" s="56"/>
      <c r="M87" s="56"/>
      <c r="N87" s="56"/>
      <c r="O87" s="56"/>
      <c r="P87" s="56"/>
      <c r="Q87" s="56">
        <v>1</v>
      </c>
      <c r="R87" s="56"/>
      <c r="S87" s="56"/>
      <c r="T87" s="56">
        <v>1</v>
      </c>
      <c r="U87" s="56"/>
      <c r="V87" s="56"/>
      <c r="W87" s="56"/>
      <c r="X87" s="62" t="s">
        <v>348</v>
      </c>
      <c r="Y87" s="55"/>
      <c r="Z87" s="55"/>
      <c r="AA87" s="55"/>
      <c r="AB87" s="55"/>
      <c r="AC87" s="55"/>
      <c r="AD87" s="55"/>
      <c r="AE87" s="58"/>
      <c r="AF87" s="57"/>
      <c r="AG87" s="55"/>
      <c r="AH87" s="55"/>
      <c r="AI87" s="55"/>
      <c r="AJ87" s="55"/>
      <c r="AK87" s="58"/>
      <c r="AL87" s="55"/>
      <c r="AM87" s="55"/>
      <c r="AN87" s="55"/>
      <c r="AO87" s="55"/>
      <c r="AP87" s="55"/>
      <c r="AQ87" s="55"/>
      <c r="AR87" s="55"/>
      <c r="AS87" s="55"/>
      <c r="AT87" s="55"/>
      <c r="AU87" s="55"/>
      <c r="AV87" s="57"/>
      <c r="AW87" s="55"/>
      <c r="AX87" s="55"/>
      <c r="AY87" s="55"/>
      <c r="AZ87" s="55"/>
      <c r="BA87" s="55"/>
      <c r="BB87" s="55"/>
      <c r="BC87" s="55"/>
      <c r="BD87" s="55">
        <v>1</v>
      </c>
      <c r="BE87" s="55"/>
      <c r="BF87" s="55"/>
      <c r="BG87" s="58"/>
      <c r="BH87" s="55"/>
      <c r="BI87" s="55"/>
      <c r="BJ87" s="55"/>
      <c r="BK87" s="55"/>
      <c r="BL87" s="55"/>
      <c r="BM87" s="58"/>
      <c r="BN87" s="55"/>
      <c r="BO87" s="55"/>
      <c r="BP87" s="57"/>
      <c r="BQ87" s="58">
        <v>1</v>
      </c>
      <c r="BR87" s="55">
        <v>1</v>
      </c>
      <c r="BS87" s="55"/>
      <c r="BT87" s="87" t="s">
        <v>586</v>
      </c>
      <c r="BU87" s="56"/>
      <c r="BV87" s="56"/>
      <c r="BW87" s="56"/>
      <c r="BX87" s="55"/>
    </row>
    <row r="88" spans="1:76" ht="28" customHeight="1" x14ac:dyDescent="0.15">
      <c r="A88" s="86">
        <v>84</v>
      </c>
      <c r="B88" s="58" t="s">
        <v>62</v>
      </c>
      <c r="C88" s="57">
        <v>1</v>
      </c>
      <c r="D88" s="55"/>
      <c r="E88" s="55"/>
      <c r="F88" s="55"/>
      <c r="G88" s="55"/>
      <c r="H88" s="55">
        <v>1</v>
      </c>
      <c r="I88" s="55"/>
      <c r="J88" s="55"/>
      <c r="K88" s="62"/>
      <c r="L88" s="56"/>
      <c r="M88" s="56"/>
      <c r="N88" s="56"/>
      <c r="O88" s="56"/>
      <c r="P88" s="56"/>
      <c r="Q88" s="56"/>
      <c r="R88" s="56"/>
      <c r="S88" s="56"/>
      <c r="T88" s="56"/>
      <c r="U88" s="56"/>
      <c r="V88" s="56"/>
      <c r="W88" s="56"/>
      <c r="X88" s="62" t="s">
        <v>172</v>
      </c>
      <c r="Y88" s="55"/>
      <c r="Z88" s="55"/>
      <c r="AA88" s="55"/>
      <c r="AB88" s="55">
        <v>1</v>
      </c>
      <c r="AC88" s="55"/>
      <c r="AD88" s="55"/>
      <c r="AE88" s="58"/>
      <c r="AF88" s="57"/>
      <c r="AG88" s="55"/>
      <c r="AH88" s="55"/>
      <c r="AI88" s="55"/>
      <c r="AJ88" s="55"/>
      <c r="AK88" s="58"/>
      <c r="AL88" s="55"/>
      <c r="AM88" s="55"/>
      <c r="AN88" s="55"/>
      <c r="AO88" s="55"/>
      <c r="AP88" s="55"/>
      <c r="AQ88" s="55"/>
      <c r="AR88" s="55"/>
      <c r="AS88" s="55"/>
      <c r="AT88" s="55"/>
      <c r="AU88" s="55"/>
      <c r="AV88" s="57"/>
      <c r="AW88" s="55"/>
      <c r="AX88" s="55"/>
      <c r="AY88" s="55"/>
      <c r="AZ88" s="55"/>
      <c r="BA88" s="55"/>
      <c r="BB88" s="55"/>
      <c r="BC88" s="55"/>
      <c r="BD88" s="55"/>
      <c r="BE88" s="55"/>
      <c r="BF88" s="55"/>
      <c r="BG88" s="58"/>
      <c r="BH88" s="55"/>
      <c r="BI88" s="55"/>
      <c r="BJ88" s="55"/>
      <c r="BK88" s="55"/>
      <c r="BL88" s="55"/>
      <c r="BM88" s="58"/>
      <c r="BN88" s="55"/>
      <c r="BO88" s="55"/>
      <c r="BP88" s="57"/>
      <c r="BQ88" s="58">
        <v>1</v>
      </c>
      <c r="BR88" s="55">
        <v>1</v>
      </c>
      <c r="BS88" s="55"/>
      <c r="BT88" s="88" t="s">
        <v>587</v>
      </c>
      <c r="BU88" s="56"/>
      <c r="BV88" s="56"/>
      <c r="BW88" s="56"/>
      <c r="BX88" s="55"/>
    </row>
    <row r="89" spans="1:76" ht="28" customHeight="1" x14ac:dyDescent="0.15">
      <c r="A89" s="86">
        <v>85</v>
      </c>
      <c r="B89" s="58" t="s">
        <v>62</v>
      </c>
      <c r="C89" s="57"/>
      <c r="D89" s="55"/>
      <c r="E89" s="55">
        <v>1</v>
      </c>
      <c r="F89" s="55">
        <v>1</v>
      </c>
      <c r="G89" s="55"/>
      <c r="H89" s="55">
        <v>1</v>
      </c>
      <c r="I89" s="55"/>
      <c r="J89" s="55"/>
      <c r="K89" s="62"/>
      <c r="L89" s="56"/>
      <c r="M89" s="56"/>
      <c r="N89" s="56"/>
      <c r="O89" s="56"/>
      <c r="P89" s="56"/>
      <c r="Q89" s="56"/>
      <c r="R89" s="56"/>
      <c r="S89" s="56">
        <v>1</v>
      </c>
      <c r="T89" s="56"/>
      <c r="U89" s="56"/>
      <c r="V89" s="56"/>
      <c r="W89" s="56"/>
      <c r="X89" s="62" t="s">
        <v>326</v>
      </c>
      <c r="Y89" s="55"/>
      <c r="Z89" s="55"/>
      <c r="AA89" s="55"/>
      <c r="AB89" s="55"/>
      <c r="AC89" s="55"/>
      <c r="AD89" s="55"/>
      <c r="AE89" s="58"/>
      <c r="AF89" s="57"/>
      <c r="AG89" s="55"/>
      <c r="AH89" s="55"/>
      <c r="AI89" s="55"/>
      <c r="AJ89" s="55"/>
      <c r="AK89" s="58"/>
      <c r="AL89" s="55"/>
      <c r="AM89" s="55"/>
      <c r="AN89" s="55"/>
      <c r="AO89" s="55"/>
      <c r="AP89" s="55"/>
      <c r="AQ89" s="55"/>
      <c r="AR89" s="55"/>
      <c r="AS89" s="55"/>
      <c r="AT89" s="55"/>
      <c r="AU89" s="55"/>
      <c r="AV89" s="57"/>
      <c r="AW89" s="55"/>
      <c r="AX89" s="55"/>
      <c r="AY89" s="55"/>
      <c r="AZ89" s="55"/>
      <c r="BA89" s="55"/>
      <c r="BB89" s="55"/>
      <c r="BC89" s="55"/>
      <c r="BD89" s="55"/>
      <c r="BE89" s="55"/>
      <c r="BF89" s="55"/>
      <c r="BG89" s="58"/>
      <c r="BH89" s="55"/>
      <c r="BI89" s="55">
        <v>1</v>
      </c>
      <c r="BJ89" s="55"/>
      <c r="BK89" s="55"/>
      <c r="BL89" s="55"/>
      <c r="BM89" s="58"/>
      <c r="BN89" s="55"/>
      <c r="BO89" s="55"/>
      <c r="BP89" s="57"/>
      <c r="BQ89" s="58">
        <v>1</v>
      </c>
      <c r="BR89" s="55"/>
      <c r="BS89" s="55">
        <v>1</v>
      </c>
      <c r="BT89" s="87" t="s">
        <v>588</v>
      </c>
      <c r="BU89" s="56"/>
      <c r="BV89" s="56"/>
      <c r="BW89" s="56"/>
      <c r="BX89" s="55"/>
    </row>
    <row r="90" spans="1:76" ht="28" customHeight="1" x14ac:dyDescent="0.15">
      <c r="A90" s="86">
        <v>86</v>
      </c>
      <c r="B90" s="58" t="s">
        <v>62</v>
      </c>
      <c r="C90" s="57"/>
      <c r="D90" s="55">
        <v>1</v>
      </c>
      <c r="E90" s="55"/>
      <c r="F90" s="55">
        <v>1</v>
      </c>
      <c r="G90" s="55"/>
      <c r="H90" s="55">
        <v>1</v>
      </c>
      <c r="I90" s="55">
        <v>1</v>
      </c>
      <c r="J90" s="55"/>
      <c r="K90" s="62"/>
      <c r="L90" s="56"/>
      <c r="M90" s="56"/>
      <c r="N90" s="56"/>
      <c r="O90" s="56"/>
      <c r="P90" s="56"/>
      <c r="Q90" s="56">
        <v>1</v>
      </c>
      <c r="R90" s="56"/>
      <c r="S90" s="56"/>
      <c r="T90" s="56"/>
      <c r="U90" s="56"/>
      <c r="V90" s="56">
        <v>1</v>
      </c>
      <c r="W90" s="56"/>
      <c r="X90" s="62" t="s">
        <v>349</v>
      </c>
      <c r="Y90" s="55"/>
      <c r="Z90" s="55"/>
      <c r="AA90" s="55"/>
      <c r="AB90" s="55"/>
      <c r="AC90" s="55"/>
      <c r="AD90" s="55"/>
      <c r="AE90" s="58"/>
      <c r="AF90" s="57"/>
      <c r="AG90" s="55"/>
      <c r="AH90" s="55"/>
      <c r="AI90" s="55"/>
      <c r="AJ90" s="55"/>
      <c r="AK90" s="58"/>
      <c r="AL90" s="55"/>
      <c r="AM90" s="55"/>
      <c r="AN90" s="55"/>
      <c r="AO90" s="55"/>
      <c r="AP90" s="55"/>
      <c r="AQ90" s="55"/>
      <c r="AR90" s="55"/>
      <c r="AS90" s="55"/>
      <c r="AT90" s="55"/>
      <c r="AU90" s="55"/>
      <c r="AV90" s="57"/>
      <c r="AW90" s="55"/>
      <c r="AX90" s="55"/>
      <c r="AY90" s="55"/>
      <c r="AZ90" s="55"/>
      <c r="BA90" s="55"/>
      <c r="BB90" s="55"/>
      <c r="BC90" s="55"/>
      <c r="BD90" s="55">
        <v>1</v>
      </c>
      <c r="BE90" s="55"/>
      <c r="BF90" s="55"/>
      <c r="BG90" s="58"/>
      <c r="BH90" s="55"/>
      <c r="BI90" s="55">
        <v>1</v>
      </c>
      <c r="BJ90" s="55"/>
      <c r="BK90" s="55"/>
      <c r="BL90" s="55"/>
      <c r="BM90" s="58"/>
      <c r="BN90" s="55"/>
      <c r="BO90" s="55"/>
      <c r="BP90" s="57">
        <v>1</v>
      </c>
      <c r="BQ90" s="58"/>
      <c r="BR90" s="55">
        <v>1</v>
      </c>
      <c r="BS90" s="55"/>
      <c r="BT90" s="87" t="s">
        <v>589</v>
      </c>
      <c r="BU90" s="56"/>
      <c r="BV90" s="56"/>
      <c r="BW90" s="56"/>
      <c r="BX90" s="55"/>
    </row>
    <row r="91" spans="1:76" ht="28" customHeight="1" x14ac:dyDescent="0.15">
      <c r="A91" s="86">
        <v>87</v>
      </c>
      <c r="B91" s="58" t="s">
        <v>62</v>
      </c>
      <c r="C91" s="57">
        <v>1</v>
      </c>
      <c r="D91" s="55">
        <v>1</v>
      </c>
      <c r="E91" s="55"/>
      <c r="F91" s="55"/>
      <c r="G91" s="55"/>
      <c r="H91" s="55">
        <v>1</v>
      </c>
      <c r="I91" s="55"/>
      <c r="J91" s="55"/>
      <c r="K91" s="62"/>
      <c r="L91" s="56"/>
      <c r="M91" s="56"/>
      <c r="N91" s="56"/>
      <c r="O91" s="56"/>
      <c r="P91" s="56"/>
      <c r="Q91" s="56"/>
      <c r="R91" s="56"/>
      <c r="S91" s="56"/>
      <c r="T91" s="56"/>
      <c r="U91" s="56"/>
      <c r="V91" s="56"/>
      <c r="W91" s="56"/>
      <c r="X91" s="62" t="s">
        <v>350</v>
      </c>
      <c r="Y91" s="55"/>
      <c r="Z91" s="55"/>
      <c r="AA91" s="55"/>
      <c r="AB91" s="55"/>
      <c r="AC91" s="55"/>
      <c r="AD91" s="55"/>
      <c r="AE91" s="58">
        <v>1</v>
      </c>
      <c r="AF91" s="57"/>
      <c r="AG91" s="55"/>
      <c r="AH91" s="55"/>
      <c r="AI91" s="55"/>
      <c r="AJ91" s="55"/>
      <c r="AK91" s="58"/>
      <c r="AL91" s="55"/>
      <c r="AM91" s="55"/>
      <c r="AN91" s="55"/>
      <c r="AO91" s="55"/>
      <c r="AP91" s="55"/>
      <c r="AQ91" s="55"/>
      <c r="AR91" s="55"/>
      <c r="AS91" s="55"/>
      <c r="AT91" s="55"/>
      <c r="AU91" s="55"/>
      <c r="AV91" s="57"/>
      <c r="AW91" s="55"/>
      <c r="AX91" s="55"/>
      <c r="AY91" s="55"/>
      <c r="AZ91" s="55"/>
      <c r="BA91" s="55"/>
      <c r="BB91" s="55"/>
      <c r="BC91" s="55"/>
      <c r="BD91" s="55"/>
      <c r="BE91" s="55"/>
      <c r="BF91" s="55"/>
      <c r="BG91" s="58"/>
      <c r="BH91" s="55"/>
      <c r="BI91" s="55">
        <v>1</v>
      </c>
      <c r="BJ91" s="55"/>
      <c r="BK91" s="55"/>
      <c r="BL91" s="55"/>
      <c r="BM91" s="58"/>
      <c r="BN91" s="55"/>
      <c r="BO91" s="55"/>
      <c r="BP91" s="57"/>
      <c r="BQ91" s="58">
        <v>1</v>
      </c>
      <c r="BR91" s="55">
        <v>1</v>
      </c>
      <c r="BS91" s="55"/>
      <c r="BT91" s="87" t="s">
        <v>590</v>
      </c>
      <c r="BU91" s="56"/>
      <c r="BV91" s="56"/>
      <c r="BW91" s="56"/>
      <c r="BX91" s="55"/>
    </row>
    <row r="92" spans="1:76" ht="28" customHeight="1" x14ac:dyDescent="0.15">
      <c r="A92" s="86">
        <v>88</v>
      </c>
      <c r="B92" s="58" t="s">
        <v>62</v>
      </c>
      <c r="C92" s="57">
        <v>1</v>
      </c>
      <c r="D92" s="55"/>
      <c r="E92" s="55">
        <v>1</v>
      </c>
      <c r="F92" s="55">
        <v>1</v>
      </c>
      <c r="G92" s="55"/>
      <c r="H92" s="55">
        <v>1</v>
      </c>
      <c r="I92" s="55"/>
      <c r="J92" s="55"/>
      <c r="K92" s="62"/>
      <c r="L92" s="56"/>
      <c r="M92" s="56"/>
      <c r="N92" s="56"/>
      <c r="O92" s="56"/>
      <c r="P92" s="56"/>
      <c r="Q92" s="56">
        <v>1</v>
      </c>
      <c r="R92" s="56"/>
      <c r="S92" s="56"/>
      <c r="T92" s="56"/>
      <c r="U92" s="56"/>
      <c r="V92" s="56"/>
      <c r="W92" s="56"/>
      <c r="X92" s="62" t="s">
        <v>151</v>
      </c>
      <c r="Y92" s="55"/>
      <c r="Z92" s="55"/>
      <c r="AA92" s="55"/>
      <c r="AB92" s="55"/>
      <c r="AC92" s="55"/>
      <c r="AD92" s="55"/>
      <c r="AE92" s="58"/>
      <c r="AF92" s="57"/>
      <c r="AG92" s="55"/>
      <c r="AH92" s="55"/>
      <c r="AI92" s="55"/>
      <c r="AJ92" s="55"/>
      <c r="AK92" s="58">
        <v>1</v>
      </c>
      <c r="AL92" s="55"/>
      <c r="AM92" s="55"/>
      <c r="AN92" s="55"/>
      <c r="AO92" s="55"/>
      <c r="AP92" s="55"/>
      <c r="AQ92" s="55"/>
      <c r="AR92" s="55"/>
      <c r="AS92" s="55"/>
      <c r="AT92" s="55"/>
      <c r="AU92" s="55"/>
      <c r="AV92" s="57"/>
      <c r="AW92" s="55"/>
      <c r="AX92" s="55"/>
      <c r="AY92" s="55"/>
      <c r="AZ92" s="55"/>
      <c r="BA92" s="55"/>
      <c r="BB92" s="55"/>
      <c r="BC92" s="55"/>
      <c r="BD92" s="55"/>
      <c r="BE92" s="55"/>
      <c r="BF92" s="55"/>
      <c r="BG92" s="58"/>
      <c r="BH92" s="55"/>
      <c r="BI92" s="55"/>
      <c r="BJ92" s="55"/>
      <c r="BK92" s="55"/>
      <c r="BL92" s="55"/>
      <c r="BM92" s="58"/>
      <c r="BN92" s="55"/>
      <c r="BO92" s="55"/>
      <c r="BP92" s="57">
        <v>1</v>
      </c>
      <c r="BQ92" s="58"/>
      <c r="BR92" s="55">
        <v>1</v>
      </c>
      <c r="BS92" s="55"/>
      <c r="BT92" s="87" t="s">
        <v>591</v>
      </c>
      <c r="BU92" s="56"/>
      <c r="BV92" s="56"/>
      <c r="BW92" s="56"/>
      <c r="BX92" s="55"/>
    </row>
    <row r="93" spans="1:76" ht="28" customHeight="1" x14ac:dyDescent="0.15">
      <c r="A93" s="86">
        <v>89</v>
      </c>
      <c r="B93" s="58" t="s">
        <v>62</v>
      </c>
      <c r="C93" s="57">
        <v>1</v>
      </c>
      <c r="D93" s="55"/>
      <c r="E93" s="55">
        <v>1</v>
      </c>
      <c r="F93" s="55"/>
      <c r="G93" s="55"/>
      <c r="H93" s="55">
        <v>1</v>
      </c>
      <c r="I93" s="55"/>
      <c r="J93" s="55"/>
      <c r="K93" s="62"/>
      <c r="L93" s="56"/>
      <c r="M93" s="56"/>
      <c r="N93" s="56"/>
      <c r="O93" s="56"/>
      <c r="P93" s="56"/>
      <c r="Q93" s="56"/>
      <c r="R93" s="56"/>
      <c r="S93" s="56">
        <v>1</v>
      </c>
      <c r="T93" s="56"/>
      <c r="U93" s="56"/>
      <c r="V93" s="56"/>
      <c r="W93" s="56"/>
      <c r="X93" s="62" t="s">
        <v>326</v>
      </c>
      <c r="Y93" s="55"/>
      <c r="Z93" s="55"/>
      <c r="AA93" s="55"/>
      <c r="AB93" s="55"/>
      <c r="AC93" s="55"/>
      <c r="AD93" s="55"/>
      <c r="AE93" s="58"/>
      <c r="AF93" s="57"/>
      <c r="AG93" s="55"/>
      <c r="AH93" s="55"/>
      <c r="AI93" s="55"/>
      <c r="AJ93" s="55"/>
      <c r="AK93" s="58"/>
      <c r="AL93" s="55"/>
      <c r="AM93" s="55"/>
      <c r="AN93" s="55"/>
      <c r="AO93" s="55"/>
      <c r="AP93" s="55"/>
      <c r="AQ93" s="55"/>
      <c r="AR93" s="55"/>
      <c r="AS93" s="55"/>
      <c r="AT93" s="55"/>
      <c r="AU93" s="55"/>
      <c r="AV93" s="57"/>
      <c r="AW93" s="55"/>
      <c r="AX93" s="55"/>
      <c r="AY93" s="55"/>
      <c r="AZ93" s="55"/>
      <c r="BA93" s="55"/>
      <c r="BB93" s="55"/>
      <c r="BC93" s="55"/>
      <c r="BD93" s="55"/>
      <c r="BE93" s="55"/>
      <c r="BF93" s="55"/>
      <c r="BG93" s="58"/>
      <c r="BH93" s="55"/>
      <c r="BI93" s="55">
        <v>1</v>
      </c>
      <c r="BJ93" s="55"/>
      <c r="BK93" s="55"/>
      <c r="BL93" s="55"/>
      <c r="BM93" s="58"/>
      <c r="BN93" s="55"/>
      <c r="BO93" s="55"/>
      <c r="BP93" s="57">
        <v>1</v>
      </c>
      <c r="BQ93" s="58"/>
      <c r="BR93" s="55">
        <v>1</v>
      </c>
      <c r="BS93" s="55"/>
      <c r="BT93" s="87" t="s">
        <v>592</v>
      </c>
      <c r="BU93" s="56"/>
      <c r="BV93" s="56"/>
      <c r="BW93" s="56"/>
      <c r="BX93" s="55"/>
    </row>
    <row r="94" spans="1:76" ht="28" customHeight="1" x14ac:dyDescent="0.15">
      <c r="A94" s="86">
        <v>90</v>
      </c>
      <c r="B94" s="58" t="s">
        <v>62</v>
      </c>
      <c r="C94" s="57">
        <v>1</v>
      </c>
      <c r="D94" s="55"/>
      <c r="E94" s="55">
        <v>1</v>
      </c>
      <c r="F94" s="55"/>
      <c r="G94" s="55"/>
      <c r="H94" s="55">
        <v>1</v>
      </c>
      <c r="I94" s="55"/>
      <c r="J94" s="55"/>
      <c r="K94" s="62"/>
      <c r="L94" s="56"/>
      <c r="M94" s="56"/>
      <c r="N94" s="56"/>
      <c r="O94" s="56"/>
      <c r="P94" s="56"/>
      <c r="Q94" s="56">
        <v>1</v>
      </c>
      <c r="R94" s="56"/>
      <c r="S94" s="56"/>
      <c r="T94" s="56"/>
      <c r="U94" s="56"/>
      <c r="V94" s="56"/>
      <c r="W94" s="56"/>
      <c r="X94" s="62" t="s">
        <v>151</v>
      </c>
      <c r="Y94" s="55"/>
      <c r="Z94" s="55"/>
      <c r="AA94" s="55"/>
      <c r="AB94" s="55"/>
      <c r="AC94" s="55"/>
      <c r="AD94" s="55"/>
      <c r="AE94" s="58"/>
      <c r="AF94" s="57"/>
      <c r="AG94" s="55"/>
      <c r="AH94" s="55"/>
      <c r="AI94" s="55"/>
      <c r="AJ94" s="55"/>
      <c r="AK94" s="58">
        <v>1</v>
      </c>
      <c r="AL94" s="55"/>
      <c r="AM94" s="55"/>
      <c r="AN94" s="55"/>
      <c r="AO94" s="55"/>
      <c r="AP94" s="55"/>
      <c r="AQ94" s="55"/>
      <c r="AR94" s="55"/>
      <c r="AS94" s="55"/>
      <c r="AT94" s="55"/>
      <c r="AU94" s="55"/>
      <c r="AV94" s="57"/>
      <c r="AW94" s="55"/>
      <c r="AX94" s="55"/>
      <c r="AY94" s="55"/>
      <c r="AZ94" s="55"/>
      <c r="BA94" s="55"/>
      <c r="BB94" s="55"/>
      <c r="BC94" s="55"/>
      <c r="BD94" s="55"/>
      <c r="BE94" s="55"/>
      <c r="BF94" s="55"/>
      <c r="BG94" s="58"/>
      <c r="BH94" s="55"/>
      <c r="BI94" s="55"/>
      <c r="BJ94" s="55"/>
      <c r="BK94" s="55"/>
      <c r="BL94" s="55"/>
      <c r="BM94" s="58"/>
      <c r="BN94" s="55"/>
      <c r="BO94" s="55"/>
      <c r="BP94" s="57"/>
      <c r="BQ94" s="58">
        <v>1</v>
      </c>
      <c r="BR94" s="55">
        <v>1</v>
      </c>
      <c r="BS94" s="55"/>
      <c r="BT94" s="87" t="s">
        <v>593</v>
      </c>
      <c r="BU94" s="56"/>
      <c r="BV94" s="56"/>
      <c r="BW94" s="56"/>
      <c r="BX94" s="55"/>
    </row>
    <row r="95" spans="1:76" ht="28" customHeight="1" x14ac:dyDescent="0.15">
      <c r="A95" s="86">
        <v>91</v>
      </c>
      <c r="B95" s="58" t="s">
        <v>62</v>
      </c>
      <c r="C95" s="57">
        <v>1</v>
      </c>
      <c r="D95" s="55">
        <v>1</v>
      </c>
      <c r="E95" s="55"/>
      <c r="F95" s="55">
        <v>1</v>
      </c>
      <c r="G95" s="55">
        <v>1</v>
      </c>
      <c r="H95" s="55">
        <v>1</v>
      </c>
      <c r="I95" s="55"/>
      <c r="J95" s="55"/>
      <c r="K95" s="62"/>
      <c r="L95" s="56"/>
      <c r="M95" s="56"/>
      <c r="N95" s="56"/>
      <c r="O95" s="56"/>
      <c r="P95" s="56"/>
      <c r="Q95" s="56"/>
      <c r="R95" s="56"/>
      <c r="S95" s="56"/>
      <c r="T95" s="56"/>
      <c r="U95" s="56"/>
      <c r="V95" s="56"/>
      <c r="W95" s="56"/>
      <c r="X95" s="62" t="s">
        <v>162</v>
      </c>
      <c r="Y95" s="55"/>
      <c r="Z95" s="55"/>
      <c r="AA95" s="55"/>
      <c r="AB95" s="55"/>
      <c r="AC95" s="55"/>
      <c r="AD95" s="55"/>
      <c r="AE95" s="58">
        <v>1</v>
      </c>
      <c r="AF95" s="57"/>
      <c r="AG95" s="55"/>
      <c r="AH95" s="55"/>
      <c r="AI95" s="55"/>
      <c r="AJ95" s="55"/>
      <c r="AK95" s="58"/>
      <c r="AL95" s="55"/>
      <c r="AM95" s="55"/>
      <c r="AN95" s="55"/>
      <c r="AO95" s="55"/>
      <c r="AP95" s="55"/>
      <c r="AQ95" s="55"/>
      <c r="AR95" s="55"/>
      <c r="AS95" s="55"/>
      <c r="AT95" s="55"/>
      <c r="AU95" s="55"/>
      <c r="AV95" s="57"/>
      <c r="AW95" s="55"/>
      <c r="AX95" s="55"/>
      <c r="AY95" s="55"/>
      <c r="AZ95" s="55"/>
      <c r="BA95" s="55"/>
      <c r="BB95" s="55"/>
      <c r="BC95" s="55"/>
      <c r="BD95" s="55"/>
      <c r="BE95" s="55"/>
      <c r="BF95" s="55"/>
      <c r="BG95" s="58"/>
      <c r="BH95" s="55"/>
      <c r="BI95" s="55"/>
      <c r="BJ95" s="55"/>
      <c r="BK95" s="55"/>
      <c r="BL95" s="55"/>
      <c r="BM95" s="58"/>
      <c r="BN95" s="55"/>
      <c r="BO95" s="55"/>
      <c r="BP95" s="57">
        <v>1</v>
      </c>
      <c r="BQ95" s="58"/>
      <c r="BR95" s="55">
        <v>1</v>
      </c>
      <c r="BS95" s="55"/>
      <c r="BT95" s="87" t="s">
        <v>594</v>
      </c>
      <c r="BU95" s="56"/>
      <c r="BV95" s="56"/>
      <c r="BW95" s="56"/>
      <c r="BX95" s="55"/>
    </row>
    <row r="96" spans="1:76" ht="28" customHeight="1" x14ac:dyDescent="0.15">
      <c r="A96" s="86">
        <v>92</v>
      </c>
      <c r="B96" s="58" t="s">
        <v>62</v>
      </c>
      <c r="C96" s="57">
        <v>1</v>
      </c>
      <c r="D96" s="55">
        <v>1</v>
      </c>
      <c r="E96" s="55">
        <v>1</v>
      </c>
      <c r="F96" s="55">
        <v>1</v>
      </c>
      <c r="G96" s="55"/>
      <c r="H96" s="55">
        <v>1</v>
      </c>
      <c r="I96" s="55"/>
      <c r="J96" s="55"/>
      <c r="K96" s="62">
        <v>1</v>
      </c>
      <c r="L96" s="56"/>
      <c r="M96" s="56"/>
      <c r="N96" s="56"/>
      <c r="O96" s="56">
        <v>1</v>
      </c>
      <c r="P96" s="56"/>
      <c r="Q96" s="56">
        <v>1</v>
      </c>
      <c r="R96" s="56"/>
      <c r="S96" s="56"/>
      <c r="T96" s="56"/>
      <c r="U96" s="56"/>
      <c r="V96" s="56"/>
      <c r="W96" s="56"/>
      <c r="X96" s="62" t="s">
        <v>351</v>
      </c>
      <c r="Y96" s="56"/>
      <c r="Z96" s="56"/>
      <c r="AA96" s="56"/>
      <c r="AB96" s="56"/>
      <c r="AC96" s="56"/>
      <c r="AD96" s="56"/>
      <c r="AE96" s="67">
        <v>1</v>
      </c>
      <c r="AF96" s="62"/>
      <c r="AG96" s="56"/>
      <c r="AH96" s="56"/>
      <c r="AI96" s="56">
        <v>1</v>
      </c>
      <c r="AJ96" s="56"/>
      <c r="AK96" s="67"/>
      <c r="AL96" s="56"/>
      <c r="AM96" s="56"/>
      <c r="AN96" s="56"/>
      <c r="AO96" s="56"/>
      <c r="AP96" s="56"/>
      <c r="AQ96" s="56"/>
      <c r="AR96" s="56"/>
      <c r="AS96" s="56"/>
      <c r="AT96" s="56"/>
      <c r="AU96" s="56"/>
      <c r="AV96" s="62"/>
      <c r="AW96" s="56"/>
      <c r="AX96" s="56"/>
      <c r="AY96" s="56"/>
      <c r="AZ96" s="56"/>
      <c r="BA96" s="56"/>
      <c r="BB96" s="56"/>
      <c r="BC96" s="56"/>
      <c r="BD96" s="56">
        <v>1</v>
      </c>
      <c r="BE96" s="56"/>
      <c r="BF96" s="56"/>
      <c r="BG96" s="67"/>
      <c r="BH96" s="56"/>
      <c r="BI96" s="56"/>
      <c r="BJ96" s="56"/>
      <c r="BK96" s="56"/>
      <c r="BL96" s="56"/>
      <c r="BM96" s="67"/>
      <c r="BN96" s="55"/>
      <c r="BO96" s="55"/>
      <c r="BP96" s="57">
        <v>1</v>
      </c>
      <c r="BQ96" s="58"/>
      <c r="BR96" s="55">
        <v>1</v>
      </c>
      <c r="BS96" s="55"/>
      <c r="BT96" s="87" t="s">
        <v>595</v>
      </c>
      <c r="BU96" s="56"/>
      <c r="BV96" s="56"/>
      <c r="BW96" s="56"/>
      <c r="BX96" s="55"/>
    </row>
    <row r="97" spans="1:76" ht="28" customHeight="1" x14ac:dyDescent="0.15">
      <c r="A97" s="86">
        <v>93</v>
      </c>
      <c r="B97" s="58" t="s">
        <v>62</v>
      </c>
      <c r="C97" s="57">
        <v>1</v>
      </c>
      <c r="D97" s="55">
        <v>1</v>
      </c>
      <c r="E97" s="55"/>
      <c r="F97" s="55"/>
      <c r="G97" s="55"/>
      <c r="H97" s="55">
        <v>1</v>
      </c>
      <c r="I97" s="55"/>
      <c r="J97" s="55"/>
      <c r="K97" s="62"/>
      <c r="L97" s="56"/>
      <c r="M97" s="56"/>
      <c r="N97" s="56"/>
      <c r="O97" s="56"/>
      <c r="P97" s="56"/>
      <c r="Q97" s="56"/>
      <c r="R97" s="56"/>
      <c r="S97" s="56"/>
      <c r="T97" s="56"/>
      <c r="U97" s="56"/>
      <c r="V97" s="56"/>
      <c r="W97" s="56"/>
      <c r="X97" s="62" t="s">
        <v>352</v>
      </c>
      <c r="Y97" s="56">
        <v>1</v>
      </c>
      <c r="Z97" s="56"/>
      <c r="AA97" s="56"/>
      <c r="AB97" s="56">
        <v>1</v>
      </c>
      <c r="AC97" s="56"/>
      <c r="AD97" s="56"/>
      <c r="AE97" s="67"/>
      <c r="AF97" s="62"/>
      <c r="AG97" s="56"/>
      <c r="AH97" s="56"/>
      <c r="AI97" s="56"/>
      <c r="AJ97" s="56"/>
      <c r="AK97" s="67"/>
      <c r="AL97" s="56"/>
      <c r="AM97" s="56"/>
      <c r="AN97" s="56"/>
      <c r="AO97" s="56"/>
      <c r="AP97" s="56"/>
      <c r="AQ97" s="56"/>
      <c r="AR97" s="56"/>
      <c r="AS97" s="56"/>
      <c r="AT97" s="56"/>
      <c r="AU97" s="56"/>
      <c r="AV97" s="62"/>
      <c r="AW97" s="56"/>
      <c r="AX97" s="56"/>
      <c r="AY97" s="56"/>
      <c r="AZ97" s="56"/>
      <c r="BA97" s="56"/>
      <c r="BB97" s="56"/>
      <c r="BC97" s="56"/>
      <c r="BD97" s="56"/>
      <c r="BE97" s="56"/>
      <c r="BF97" s="56"/>
      <c r="BG97" s="67"/>
      <c r="BH97" s="56"/>
      <c r="BI97" s="56"/>
      <c r="BJ97" s="56"/>
      <c r="BK97" s="56"/>
      <c r="BL97" s="56"/>
      <c r="BM97" s="67"/>
      <c r="BN97" s="55"/>
      <c r="BO97" s="55"/>
      <c r="BP97" s="57">
        <v>1</v>
      </c>
      <c r="BQ97" s="58">
        <v>1</v>
      </c>
      <c r="BR97" s="55">
        <v>1</v>
      </c>
      <c r="BS97" s="55"/>
      <c r="BT97" s="87" t="s">
        <v>596</v>
      </c>
      <c r="BU97" s="56"/>
      <c r="BV97" s="56"/>
      <c r="BW97" s="56"/>
      <c r="BX97" s="55"/>
    </row>
    <row r="98" spans="1:76" ht="28" customHeight="1" x14ac:dyDescent="0.15">
      <c r="A98" s="86">
        <v>94</v>
      </c>
      <c r="B98" s="58" t="s">
        <v>62</v>
      </c>
      <c r="C98" s="57">
        <v>1</v>
      </c>
      <c r="D98" s="55">
        <v>1</v>
      </c>
      <c r="E98" s="55"/>
      <c r="F98" s="55">
        <v>1</v>
      </c>
      <c r="G98" s="55">
        <v>1</v>
      </c>
      <c r="H98" s="55">
        <v>1</v>
      </c>
      <c r="I98" s="55"/>
      <c r="J98" s="55">
        <v>1</v>
      </c>
      <c r="K98" s="62">
        <v>1</v>
      </c>
      <c r="L98" s="56"/>
      <c r="M98" s="56"/>
      <c r="N98" s="56"/>
      <c r="O98" s="56"/>
      <c r="P98" s="56"/>
      <c r="Q98" s="56"/>
      <c r="R98" s="56"/>
      <c r="S98" s="56"/>
      <c r="T98" s="56"/>
      <c r="U98" s="56"/>
      <c r="V98" s="56"/>
      <c r="W98" s="56"/>
      <c r="X98" s="62" t="s">
        <v>353</v>
      </c>
      <c r="Y98" s="56"/>
      <c r="Z98" s="56"/>
      <c r="AA98" s="56"/>
      <c r="AB98" s="56"/>
      <c r="AC98" s="56"/>
      <c r="AD98" s="56"/>
      <c r="AE98" s="67">
        <v>1</v>
      </c>
      <c r="AF98" s="62"/>
      <c r="AG98" s="56"/>
      <c r="AH98" s="56"/>
      <c r="AI98" s="56"/>
      <c r="AJ98" s="56"/>
      <c r="AK98" s="67"/>
      <c r="AL98" s="56"/>
      <c r="AM98" s="56"/>
      <c r="AN98" s="56"/>
      <c r="AO98" s="56"/>
      <c r="AP98" s="56"/>
      <c r="AQ98" s="56"/>
      <c r="AR98" s="56"/>
      <c r="AS98" s="56"/>
      <c r="AT98" s="56"/>
      <c r="AU98" s="56"/>
      <c r="AV98" s="62"/>
      <c r="AW98" s="56"/>
      <c r="AX98" s="56"/>
      <c r="AY98" s="56"/>
      <c r="AZ98" s="56"/>
      <c r="BA98" s="56"/>
      <c r="BB98" s="56"/>
      <c r="BC98" s="56"/>
      <c r="BD98" s="56"/>
      <c r="BE98" s="56"/>
      <c r="BF98" s="56"/>
      <c r="BG98" s="67"/>
      <c r="BH98" s="56"/>
      <c r="BI98" s="56"/>
      <c r="BJ98" s="56"/>
      <c r="BK98" s="56"/>
      <c r="BL98" s="56"/>
      <c r="BM98" s="67"/>
      <c r="BN98" s="55"/>
      <c r="BO98" s="55"/>
      <c r="BP98" s="57"/>
      <c r="BQ98" s="58">
        <v>1</v>
      </c>
      <c r="BR98" s="55">
        <v>1</v>
      </c>
      <c r="BS98" s="55"/>
      <c r="BT98" s="87" t="s">
        <v>597</v>
      </c>
      <c r="BU98" s="56"/>
      <c r="BV98" s="56"/>
      <c r="BW98" s="56"/>
      <c r="BX98" s="55"/>
    </row>
    <row r="99" spans="1:76" ht="28" customHeight="1" x14ac:dyDescent="0.15">
      <c r="A99" s="86">
        <v>95</v>
      </c>
      <c r="B99" s="58" t="s">
        <v>62</v>
      </c>
      <c r="C99" s="57">
        <v>1</v>
      </c>
      <c r="D99" s="55">
        <v>1</v>
      </c>
      <c r="E99" s="55"/>
      <c r="F99" s="55">
        <v>1</v>
      </c>
      <c r="G99" s="55"/>
      <c r="H99" s="55">
        <v>1</v>
      </c>
      <c r="I99" s="55"/>
      <c r="J99" s="55"/>
      <c r="K99" s="62">
        <v>1</v>
      </c>
      <c r="L99" s="56"/>
      <c r="M99" s="56"/>
      <c r="N99" s="56"/>
      <c r="O99" s="56"/>
      <c r="P99" s="56"/>
      <c r="Q99" s="56"/>
      <c r="R99" s="56"/>
      <c r="S99" s="56"/>
      <c r="T99" s="56"/>
      <c r="U99" s="56"/>
      <c r="V99" s="56"/>
      <c r="W99" s="56"/>
      <c r="X99" s="62" t="s">
        <v>354</v>
      </c>
      <c r="Y99" s="56"/>
      <c r="Z99" s="56"/>
      <c r="AA99" s="56"/>
      <c r="AB99" s="56"/>
      <c r="AC99" s="56"/>
      <c r="AD99" s="56"/>
      <c r="AE99" s="67">
        <v>1</v>
      </c>
      <c r="AF99" s="62"/>
      <c r="AG99" s="56"/>
      <c r="AH99" s="56"/>
      <c r="AI99" s="56"/>
      <c r="AJ99" s="56"/>
      <c r="AK99" s="67"/>
      <c r="AL99" s="56"/>
      <c r="AM99" s="56"/>
      <c r="AN99" s="56"/>
      <c r="AO99" s="56"/>
      <c r="AP99" s="56"/>
      <c r="AQ99" s="56"/>
      <c r="AR99" s="56"/>
      <c r="AS99" s="56"/>
      <c r="AT99" s="56"/>
      <c r="AU99" s="56"/>
      <c r="AV99" s="62"/>
      <c r="AW99" s="56"/>
      <c r="AX99" s="56"/>
      <c r="AY99" s="56"/>
      <c r="AZ99" s="56"/>
      <c r="BA99" s="56"/>
      <c r="BB99" s="56"/>
      <c r="BC99" s="56"/>
      <c r="BD99" s="56"/>
      <c r="BE99" s="56"/>
      <c r="BF99" s="56"/>
      <c r="BG99" s="67"/>
      <c r="BH99" s="56"/>
      <c r="BI99" s="56"/>
      <c r="BJ99" s="56"/>
      <c r="BK99" s="56"/>
      <c r="BL99" s="56"/>
      <c r="BM99" s="67"/>
      <c r="BN99" s="55"/>
      <c r="BO99" s="55"/>
      <c r="BP99" s="57"/>
      <c r="BQ99" s="58">
        <v>1</v>
      </c>
      <c r="BR99" s="55">
        <v>1</v>
      </c>
      <c r="BS99" s="55"/>
      <c r="BT99" s="87" t="s">
        <v>598</v>
      </c>
      <c r="BU99" s="56"/>
      <c r="BV99" s="56"/>
      <c r="BW99" s="56"/>
      <c r="BX99" s="55"/>
    </row>
    <row r="100" spans="1:76" ht="28" customHeight="1" x14ac:dyDescent="0.15">
      <c r="A100" s="86">
        <v>96</v>
      </c>
      <c r="B100" s="58" t="s">
        <v>62</v>
      </c>
      <c r="C100" s="57">
        <v>1</v>
      </c>
      <c r="D100" s="55">
        <v>1</v>
      </c>
      <c r="E100" s="55"/>
      <c r="F100" s="55">
        <v>1</v>
      </c>
      <c r="G100" s="55">
        <v>1</v>
      </c>
      <c r="H100" s="55">
        <v>1</v>
      </c>
      <c r="I100" s="55"/>
      <c r="J100" s="55"/>
      <c r="K100" s="62">
        <v>1</v>
      </c>
      <c r="L100" s="56">
        <v>1</v>
      </c>
      <c r="M100" s="56"/>
      <c r="N100" s="56"/>
      <c r="O100" s="56"/>
      <c r="P100" s="56"/>
      <c r="Q100" s="56"/>
      <c r="R100" s="56"/>
      <c r="S100" s="56"/>
      <c r="T100" s="56"/>
      <c r="U100" s="56">
        <v>1</v>
      </c>
      <c r="V100" s="56"/>
      <c r="W100" s="56"/>
      <c r="X100" s="62" t="s">
        <v>292</v>
      </c>
      <c r="Y100" s="56"/>
      <c r="Z100" s="56"/>
      <c r="AA100" s="56"/>
      <c r="AB100" s="56"/>
      <c r="AC100" s="56"/>
      <c r="AD100" s="56"/>
      <c r="AE100" s="67">
        <v>1</v>
      </c>
      <c r="AF100" s="62"/>
      <c r="AG100" s="56"/>
      <c r="AH100" s="56"/>
      <c r="AI100" s="56"/>
      <c r="AJ100" s="56"/>
      <c r="AK100" s="67"/>
      <c r="AL100" s="56"/>
      <c r="AM100" s="56"/>
      <c r="AN100" s="56"/>
      <c r="AO100" s="56"/>
      <c r="AP100" s="56"/>
      <c r="AQ100" s="56"/>
      <c r="AR100" s="56"/>
      <c r="AS100" s="56"/>
      <c r="AT100" s="56"/>
      <c r="AU100" s="56"/>
      <c r="AV100" s="62"/>
      <c r="AW100" s="56"/>
      <c r="AX100" s="56"/>
      <c r="AY100" s="56"/>
      <c r="AZ100" s="56"/>
      <c r="BA100" s="56"/>
      <c r="BB100" s="56"/>
      <c r="BC100" s="56"/>
      <c r="BD100" s="56"/>
      <c r="BE100" s="56"/>
      <c r="BF100" s="56"/>
      <c r="BG100" s="67"/>
      <c r="BH100" s="56"/>
      <c r="BI100" s="56"/>
      <c r="BJ100" s="56"/>
      <c r="BK100" s="56"/>
      <c r="BL100" s="56"/>
      <c r="BM100" s="67"/>
      <c r="BN100" s="55"/>
      <c r="BO100" s="55"/>
      <c r="BP100" s="57"/>
      <c r="BQ100" s="58">
        <v>1</v>
      </c>
      <c r="BR100" s="55">
        <v>1</v>
      </c>
      <c r="BS100" s="55"/>
      <c r="BT100" s="87" t="s">
        <v>599</v>
      </c>
      <c r="BU100" s="56"/>
      <c r="BV100" s="56"/>
      <c r="BW100" s="56"/>
      <c r="BX100" s="55"/>
    </row>
    <row r="101" spans="1:76" ht="28" customHeight="1" x14ac:dyDescent="0.15">
      <c r="A101" s="86">
        <v>97</v>
      </c>
      <c r="B101" s="58" t="s">
        <v>62</v>
      </c>
      <c r="C101" s="57"/>
      <c r="D101" s="55"/>
      <c r="E101" s="55"/>
      <c r="F101" s="55"/>
      <c r="G101" s="55"/>
      <c r="H101" s="55">
        <v>1</v>
      </c>
      <c r="I101" s="55"/>
      <c r="J101" s="55"/>
      <c r="K101" s="62"/>
      <c r="L101" s="56">
        <v>1</v>
      </c>
      <c r="M101" s="56"/>
      <c r="N101" s="56"/>
      <c r="O101" s="56"/>
      <c r="P101" s="56"/>
      <c r="Q101" s="56"/>
      <c r="R101" s="56"/>
      <c r="S101" s="56"/>
      <c r="T101" s="56"/>
      <c r="U101" s="56"/>
      <c r="V101" s="56">
        <v>1</v>
      </c>
      <c r="W101" s="56"/>
      <c r="X101" s="62" t="s">
        <v>326</v>
      </c>
      <c r="Y101" s="56"/>
      <c r="Z101" s="56"/>
      <c r="AA101" s="56"/>
      <c r="AB101" s="56"/>
      <c r="AC101" s="56"/>
      <c r="AD101" s="56"/>
      <c r="AE101" s="67"/>
      <c r="AF101" s="62"/>
      <c r="AG101" s="56"/>
      <c r="AH101" s="56"/>
      <c r="AI101" s="56"/>
      <c r="AJ101" s="56"/>
      <c r="AK101" s="67"/>
      <c r="AL101" s="56"/>
      <c r="AM101" s="56"/>
      <c r="AN101" s="56"/>
      <c r="AO101" s="56"/>
      <c r="AP101" s="56"/>
      <c r="AQ101" s="56"/>
      <c r="AR101" s="56"/>
      <c r="AS101" s="56"/>
      <c r="AT101" s="56"/>
      <c r="AU101" s="56"/>
      <c r="AV101" s="62"/>
      <c r="AW101" s="56"/>
      <c r="AX101" s="56"/>
      <c r="AY101" s="56"/>
      <c r="AZ101" s="56"/>
      <c r="BA101" s="56"/>
      <c r="BB101" s="56"/>
      <c r="BC101" s="56"/>
      <c r="BD101" s="56"/>
      <c r="BE101" s="56"/>
      <c r="BF101" s="56"/>
      <c r="BG101" s="67"/>
      <c r="BH101" s="56"/>
      <c r="BI101" s="56">
        <v>1</v>
      </c>
      <c r="BJ101" s="56"/>
      <c r="BK101" s="56"/>
      <c r="BL101" s="56"/>
      <c r="BM101" s="67"/>
      <c r="BN101" s="55"/>
      <c r="BO101" s="55"/>
      <c r="BP101" s="57"/>
      <c r="BQ101" s="58">
        <v>1</v>
      </c>
      <c r="BR101" s="55">
        <v>1</v>
      </c>
      <c r="BS101" s="55"/>
      <c r="BT101" s="88" t="s">
        <v>600</v>
      </c>
      <c r="BU101" s="56"/>
      <c r="BV101" s="56"/>
      <c r="BW101" s="56"/>
      <c r="BX101" s="55"/>
    </row>
    <row r="102" spans="1:76" ht="28" customHeight="1" x14ac:dyDescent="0.15">
      <c r="A102" s="86">
        <v>98</v>
      </c>
      <c r="B102" s="58" t="s">
        <v>62</v>
      </c>
      <c r="C102" s="57">
        <v>1</v>
      </c>
      <c r="D102" s="55">
        <v>1</v>
      </c>
      <c r="E102" s="55"/>
      <c r="F102" s="55">
        <v>1</v>
      </c>
      <c r="G102" s="55">
        <v>1</v>
      </c>
      <c r="H102" s="55">
        <v>1</v>
      </c>
      <c r="I102" s="55"/>
      <c r="J102" s="55"/>
      <c r="K102" s="62"/>
      <c r="L102" s="56"/>
      <c r="M102" s="56"/>
      <c r="N102" s="56"/>
      <c r="O102" s="56"/>
      <c r="P102" s="56"/>
      <c r="Q102" s="56"/>
      <c r="R102" s="56"/>
      <c r="S102" s="56"/>
      <c r="T102" s="56"/>
      <c r="U102" s="56"/>
      <c r="V102" s="56"/>
      <c r="W102" s="56"/>
      <c r="X102" s="62" t="s">
        <v>355</v>
      </c>
      <c r="Y102" s="56">
        <v>1</v>
      </c>
      <c r="Z102" s="56"/>
      <c r="AA102" s="56"/>
      <c r="AB102" s="56">
        <v>1</v>
      </c>
      <c r="AC102" s="56"/>
      <c r="AD102" s="56"/>
      <c r="AE102" s="67"/>
      <c r="AF102" s="62"/>
      <c r="AG102" s="56"/>
      <c r="AH102" s="56"/>
      <c r="AI102" s="56"/>
      <c r="AJ102" s="56"/>
      <c r="AK102" s="67"/>
      <c r="AL102" s="56"/>
      <c r="AM102" s="56"/>
      <c r="AN102" s="56"/>
      <c r="AO102" s="56"/>
      <c r="AP102" s="56"/>
      <c r="AQ102" s="56"/>
      <c r="AR102" s="56"/>
      <c r="AS102" s="56"/>
      <c r="AT102" s="56"/>
      <c r="AU102" s="56"/>
      <c r="AV102" s="62"/>
      <c r="AW102" s="56"/>
      <c r="AX102" s="56"/>
      <c r="AY102" s="56"/>
      <c r="AZ102" s="56"/>
      <c r="BA102" s="56"/>
      <c r="BB102" s="56"/>
      <c r="BC102" s="56"/>
      <c r="BD102" s="56"/>
      <c r="BE102" s="56"/>
      <c r="BF102" s="56"/>
      <c r="BG102" s="67"/>
      <c r="BH102" s="56"/>
      <c r="BI102" s="56"/>
      <c r="BJ102" s="56"/>
      <c r="BK102" s="56"/>
      <c r="BL102" s="56"/>
      <c r="BM102" s="67"/>
      <c r="BN102" s="55"/>
      <c r="BO102" s="55"/>
      <c r="BP102" s="57">
        <v>1</v>
      </c>
      <c r="BQ102" s="58">
        <v>1</v>
      </c>
      <c r="BR102" s="55">
        <v>1</v>
      </c>
      <c r="BS102" s="55"/>
      <c r="BT102" s="87" t="s">
        <v>601</v>
      </c>
      <c r="BU102" s="56"/>
      <c r="BV102" s="56"/>
      <c r="BW102" s="56"/>
      <c r="BX102" s="55"/>
    </row>
    <row r="103" spans="1:76" ht="28" customHeight="1" x14ac:dyDescent="0.15">
      <c r="A103" s="86">
        <v>99</v>
      </c>
      <c r="B103" s="58" t="s">
        <v>62</v>
      </c>
      <c r="C103" s="57">
        <v>1</v>
      </c>
      <c r="D103" s="55">
        <v>1</v>
      </c>
      <c r="E103" s="55"/>
      <c r="F103" s="55">
        <v>1</v>
      </c>
      <c r="G103" s="55">
        <v>1</v>
      </c>
      <c r="H103" s="55">
        <v>1</v>
      </c>
      <c r="I103" s="55"/>
      <c r="J103" s="55"/>
      <c r="K103" s="62"/>
      <c r="L103" s="56"/>
      <c r="M103" s="56"/>
      <c r="N103" s="56"/>
      <c r="O103" s="56"/>
      <c r="P103" s="56"/>
      <c r="Q103" s="56"/>
      <c r="R103" s="56"/>
      <c r="S103" s="56"/>
      <c r="T103" s="56"/>
      <c r="U103" s="56"/>
      <c r="V103" s="56"/>
      <c r="W103" s="56"/>
      <c r="X103" s="62" t="s">
        <v>354</v>
      </c>
      <c r="Y103" s="56"/>
      <c r="Z103" s="56"/>
      <c r="AA103" s="56"/>
      <c r="AB103" s="56"/>
      <c r="AC103" s="56"/>
      <c r="AD103" s="56"/>
      <c r="AE103" s="67">
        <v>1</v>
      </c>
      <c r="AF103" s="62"/>
      <c r="AG103" s="56"/>
      <c r="AH103" s="56"/>
      <c r="AI103" s="56"/>
      <c r="AJ103" s="56"/>
      <c r="AK103" s="67"/>
      <c r="AL103" s="56"/>
      <c r="AM103" s="56"/>
      <c r="AN103" s="56"/>
      <c r="AO103" s="56"/>
      <c r="AP103" s="56"/>
      <c r="AQ103" s="56"/>
      <c r="AR103" s="56"/>
      <c r="AS103" s="56"/>
      <c r="AT103" s="56"/>
      <c r="AU103" s="56"/>
      <c r="AV103" s="62"/>
      <c r="AW103" s="56"/>
      <c r="AX103" s="56"/>
      <c r="AY103" s="56"/>
      <c r="AZ103" s="56"/>
      <c r="BA103" s="56"/>
      <c r="BB103" s="56"/>
      <c r="BC103" s="56"/>
      <c r="BD103" s="56"/>
      <c r="BE103" s="56"/>
      <c r="BF103" s="56"/>
      <c r="BG103" s="67"/>
      <c r="BH103" s="56"/>
      <c r="BI103" s="56"/>
      <c r="BJ103" s="56"/>
      <c r="BK103" s="56"/>
      <c r="BL103" s="56"/>
      <c r="BM103" s="67"/>
      <c r="BN103" s="55"/>
      <c r="BO103" s="55"/>
      <c r="BP103" s="57"/>
      <c r="BQ103" s="58">
        <v>1</v>
      </c>
      <c r="BR103" s="55">
        <v>1</v>
      </c>
      <c r="BS103" s="55"/>
      <c r="BT103" s="87" t="s">
        <v>602</v>
      </c>
      <c r="BU103" s="56"/>
      <c r="BV103" s="56"/>
      <c r="BW103" s="56"/>
      <c r="BX103" s="55"/>
    </row>
    <row r="104" spans="1:76" ht="28" customHeight="1" x14ac:dyDescent="0.15">
      <c r="A104" s="86">
        <v>100</v>
      </c>
      <c r="B104" s="58" t="s">
        <v>62</v>
      </c>
      <c r="C104" s="57">
        <v>1</v>
      </c>
      <c r="D104" s="55"/>
      <c r="E104" s="55"/>
      <c r="F104" s="55"/>
      <c r="G104" s="55"/>
      <c r="H104" s="55">
        <v>1</v>
      </c>
      <c r="I104" s="55"/>
      <c r="J104" s="55"/>
      <c r="K104" s="62">
        <v>1</v>
      </c>
      <c r="L104" s="56"/>
      <c r="M104" s="56"/>
      <c r="N104" s="56"/>
      <c r="O104" s="56"/>
      <c r="P104" s="56"/>
      <c r="Q104" s="56"/>
      <c r="R104" s="56"/>
      <c r="S104" s="56"/>
      <c r="T104" s="56"/>
      <c r="U104" s="56"/>
      <c r="V104" s="56"/>
      <c r="W104" s="56"/>
      <c r="X104" s="62" t="s">
        <v>173</v>
      </c>
      <c r="Y104" s="56"/>
      <c r="Z104" s="56">
        <v>1</v>
      </c>
      <c r="AA104" s="56"/>
      <c r="AB104" s="56"/>
      <c r="AC104" s="56"/>
      <c r="AD104" s="56"/>
      <c r="AE104" s="67"/>
      <c r="AF104" s="62"/>
      <c r="AG104" s="56"/>
      <c r="AH104" s="56"/>
      <c r="AI104" s="56"/>
      <c r="AJ104" s="56"/>
      <c r="AK104" s="67"/>
      <c r="AL104" s="56"/>
      <c r="AM104" s="56"/>
      <c r="AN104" s="56"/>
      <c r="AO104" s="56"/>
      <c r="AP104" s="56"/>
      <c r="AQ104" s="56"/>
      <c r="AR104" s="56"/>
      <c r="AS104" s="56"/>
      <c r="AT104" s="56"/>
      <c r="AU104" s="56"/>
      <c r="AV104" s="62"/>
      <c r="AW104" s="56"/>
      <c r="AX104" s="56"/>
      <c r="AY104" s="56"/>
      <c r="AZ104" s="56"/>
      <c r="BA104" s="56"/>
      <c r="BB104" s="56"/>
      <c r="BC104" s="56"/>
      <c r="BD104" s="56"/>
      <c r="BE104" s="56"/>
      <c r="BF104" s="56"/>
      <c r="BG104" s="67"/>
      <c r="BH104" s="56"/>
      <c r="BI104" s="56"/>
      <c r="BJ104" s="56"/>
      <c r="BK104" s="56"/>
      <c r="BL104" s="56"/>
      <c r="BM104" s="67"/>
      <c r="BN104" s="55"/>
      <c r="BO104" s="55"/>
      <c r="BP104" s="57">
        <v>1</v>
      </c>
      <c r="BQ104" s="58"/>
      <c r="BR104" s="55">
        <v>1</v>
      </c>
      <c r="BS104" s="55"/>
      <c r="BT104" s="87" t="s">
        <v>603</v>
      </c>
      <c r="BU104" s="56"/>
      <c r="BV104" s="56"/>
      <c r="BW104" s="56"/>
      <c r="BX104" s="55"/>
    </row>
    <row r="105" spans="1:76" ht="28" customHeight="1" x14ac:dyDescent="0.15">
      <c r="A105" s="86">
        <v>101</v>
      </c>
      <c r="B105" s="58" t="s">
        <v>62</v>
      </c>
      <c r="C105" s="57">
        <v>1</v>
      </c>
      <c r="D105" s="55">
        <v>1</v>
      </c>
      <c r="E105" s="55"/>
      <c r="F105" s="55">
        <v>1</v>
      </c>
      <c r="G105" s="55">
        <v>1</v>
      </c>
      <c r="H105" s="55">
        <v>1</v>
      </c>
      <c r="I105" s="55"/>
      <c r="J105" s="55"/>
      <c r="K105" s="62">
        <v>1</v>
      </c>
      <c r="L105" s="56"/>
      <c r="M105" s="56"/>
      <c r="N105" s="56"/>
      <c r="O105" s="56"/>
      <c r="P105" s="56"/>
      <c r="Q105" s="56"/>
      <c r="R105" s="56"/>
      <c r="S105" s="56"/>
      <c r="T105" s="56"/>
      <c r="U105" s="56"/>
      <c r="V105" s="56"/>
      <c r="W105" s="56"/>
      <c r="X105" s="62" t="s">
        <v>173</v>
      </c>
      <c r="Y105" s="56"/>
      <c r="Z105" s="56">
        <v>1</v>
      </c>
      <c r="AA105" s="56"/>
      <c r="AB105" s="56"/>
      <c r="AC105" s="56"/>
      <c r="AD105" s="56"/>
      <c r="AE105" s="67"/>
      <c r="AF105" s="62"/>
      <c r="AG105" s="56"/>
      <c r="AH105" s="56"/>
      <c r="AI105" s="56"/>
      <c r="AJ105" s="56"/>
      <c r="AK105" s="67"/>
      <c r="AL105" s="56"/>
      <c r="AM105" s="56"/>
      <c r="AN105" s="56"/>
      <c r="AO105" s="56"/>
      <c r="AP105" s="56"/>
      <c r="AQ105" s="56"/>
      <c r="AR105" s="56"/>
      <c r="AS105" s="56"/>
      <c r="AT105" s="56"/>
      <c r="AU105" s="56"/>
      <c r="AV105" s="62"/>
      <c r="AW105" s="56"/>
      <c r="AX105" s="56"/>
      <c r="AY105" s="56"/>
      <c r="AZ105" s="56"/>
      <c r="BA105" s="56"/>
      <c r="BB105" s="56"/>
      <c r="BC105" s="56"/>
      <c r="BD105" s="56"/>
      <c r="BE105" s="56"/>
      <c r="BF105" s="56"/>
      <c r="BG105" s="67"/>
      <c r="BH105" s="56"/>
      <c r="BI105" s="56"/>
      <c r="BJ105" s="56"/>
      <c r="BK105" s="56"/>
      <c r="BL105" s="56"/>
      <c r="BM105" s="67"/>
      <c r="BN105" s="55"/>
      <c r="BO105" s="55"/>
      <c r="BP105" s="57"/>
      <c r="BQ105" s="58">
        <v>1</v>
      </c>
      <c r="BR105" s="55">
        <v>1</v>
      </c>
      <c r="BS105" s="55"/>
      <c r="BT105" s="87" t="s">
        <v>604</v>
      </c>
      <c r="BU105" s="56"/>
      <c r="BV105" s="56"/>
      <c r="BW105" s="56"/>
      <c r="BX105" s="55"/>
    </row>
    <row r="106" spans="1:76" ht="28" customHeight="1" x14ac:dyDescent="0.15">
      <c r="A106" s="86">
        <v>102</v>
      </c>
      <c r="B106" s="58" t="s">
        <v>62</v>
      </c>
      <c r="C106" s="57">
        <v>1</v>
      </c>
      <c r="D106" s="55">
        <v>1</v>
      </c>
      <c r="E106" s="55">
        <v>1</v>
      </c>
      <c r="F106" s="55">
        <v>1</v>
      </c>
      <c r="G106" s="55">
        <v>1</v>
      </c>
      <c r="H106" s="55">
        <v>1</v>
      </c>
      <c r="I106" s="55"/>
      <c r="J106" s="55">
        <v>1</v>
      </c>
      <c r="K106" s="62">
        <v>1</v>
      </c>
      <c r="L106" s="56"/>
      <c r="M106" s="56"/>
      <c r="N106" s="56"/>
      <c r="O106" s="56"/>
      <c r="P106" s="56"/>
      <c r="Q106" s="56"/>
      <c r="R106" s="56"/>
      <c r="S106" s="56"/>
      <c r="T106" s="56"/>
      <c r="U106" s="56"/>
      <c r="V106" s="56"/>
      <c r="W106" s="56"/>
      <c r="X106" s="62" t="s">
        <v>356</v>
      </c>
      <c r="Y106" s="56"/>
      <c r="Z106" s="56"/>
      <c r="AA106" s="56"/>
      <c r="AB106" s="56"/>
      <c r="AC106" s="56"/>
      <c r="AD106" s="56"/>
      <c r="AE106" s="67"/>
      <c r="AF106" s="62">
        <v>1</v>
      </c>
      <c r="AG106" s="56"/>
      <c r="AH106" s="56"/>
      <c r="AI106" s="56"/>
      <c r="AJ106" s="56"/>
      <c r="AK106" s="67"/>
      <c r="AL106" s="56"/>
      <c r="AM106" s="56"/>
      <c r="AN106" s="56"/>
      <c r="AO106" s="56"/>
      <c r="AP106" s="56"/>
      <c r="AQ106" s="56"/>
      <c r="AR106" s="56"/>
      <c r="AS106" s="56"/>
      <c r="AT106" s="56"/>
      <c r="AU106" s="56"/>
      <c r="AV106" s="62"/>
      <c r="AW106" s="56"/>
      <c r="AX106" s="56"/>
      <c r="AY106" s="56"/>
      <c r="AZ106" s="56"/>
      <c r="BA106" s="56"/>
      <c r="BB106" s="56"/>
      <c r="BC106" s="56"/>
      <c r="BD106" s="56"/>
      <c r="BE106" s="56"/>
      <c r="BF106" s="56"/>
      <c r="BG106" s="67"/>
      <c r="BH106" s="56"/>
      <c r="BI106" s="56"/>
      <c r="BJ106" s="56"/>
      <c r="BK106" s="56"/>
      <c r="BL106" s="56"/>
      <c r="BM106" s="67"/>
      <c r="BN106" s="55"/>
      <c r="BO106" s="55"/>
      <c r="BP106" s="57">
        <v>1</v>
      </c>
      <c r="BQ106" s="58"/>
      <c r="BR106" s="55">
        <v>1</v>
      </c>
      <c r="BS106" s="55"/>
      <c r="BT106" s="87" t="s">
        <v>605</v>
      </c>
      <c r="BU106" s="56"/>
      <c r="BV106" s="56"/>
      <c r="BW106" s="56"/>
      <c r="BX106" s="55"/>
    </row>
    <row r="107" spans="1:76" ht="28" customHeight="1" x14ac:dyDescent="0.15">
      <c r="A107" s="86">
        <v>103</v>
      </c>
      <c r="B107" s="58" t="s">
        <v>62</v>
      </c>
      <c r="C107" s="57">
        <v>1</v>
      </c>
      <c r="D107" s="55">
        <v>1</v>
      </c>
      <c r="E107" s="55">
        <v>1</v>
      </c>
      <c r="F107" s="55">
        <v>1</v>
      </c>
      <c r="G107" s="55">
        <v>1</v>
      </c>
      <c r="H107" s="55">
        <v>1</v>
      </c>
      <c r="I107" s="55"/>
      <c r="J107" s="55">
        <v>1</v>
      </c>
      <c r="K107" s="62">
        <v>1</v>
      </c>
      <c r="L107" s="56"/>
      <c r="M107" s="56"/>
      <c r="N107" s="56"/>
      <c r="O107" s="56"/>
      <c r="P107" s="56"/>
      <c r="Q107" s="56"/>
      <c r="R107" s="56"/>
      <c r="S107" s="56"/>
      <c r="T107" s="56"/>
      <c r="U107" s="56"/>
      <c r="V107" s="56"/>
      <c r="W107" s="56"/>
      <c r="X107" s="62" t="s">
        <v>357</v>
      </c>
      <c r="Y107" s="56"/>
      <c r="Z107" s="56"/>
      <c r="AA107" s="56"/>
      <c r="AB107" s="56"/>
      <c r="AC107" s="56"/>
      <c r="AD107" s="56"/>
      <c r="AE107" s="67"/>
      <c r="AF107" s="62"/>
      <c r="AG107" s="56"/>
      <c r="AH107" s="56">
        <v>1</v>
      </c>
      <c r="AI107" s="56"/>
      <c r="AJ107" s="56"/>
      <c r="AK107" s="67"/>
      <c r="AL107" s="56"/>
      <c r="AM107" s="56"/>
      <c r="AN107" s="56"/>
      <c r="AO107" s="56"/>
      <c r="AP107" s="56"/>
      <c r="AQ107" s="56"/>
      <c r="AR107" s="56"/>
      <c r="AS107" s="56"/>
      <c r="AT107" s="56"/>
      <c r="AU107" s="56"/>
      <c r="AV107" s="62"/>
      <c r="AW107" s="56"/>
      <c r="AX107" s="56"/>
      <c r="AY107" s="56"/>
      <c r="AZ107" s="56"/>
      <c r="BA107" s="56"/>
      <c r="BB107" s="56"/>
      <c r="BC107" s="56"/>
      <c r="BD107" s="56"/>
      <c r="BE107" s="56"/>
      <c r="BF107" s="56"/>
      <c r="BG107" s="67"/>
      <c r="BH107" s="56"/>
      <c r="BI107" s="56"/>
      <c r="BJ107" s="56"/>
      <c r="BK107" s="56"/>
      <c r="BL107" s="56"/>
      <c r="BM107" s="67"/>
      <c r="BN107" s="55"/>
      <c r="BO107" s="55"/>
      <c r="BP107" s="57"/>
      <c r="BQ107" s="58">
        <v>1</v>
      </c>
      <c r="BR107" s="55">
        <v>1</v>
      </c>
      <c r="BS107" s="55"/>
      <c r="BT107" s="87" t="s">
        <v>606</v>
      </c>
      <c r="BU107" s="56"/>
      <c r="BV107" s="56"/>
      <c r="BW107" s="56"/>
      <c r="BX107" s="55"/>
    </row>
    <row r="108" spans="1:76" ht="28" customHeight="1" x14ac:dyDescent="0.15">
      <c r="A108" s="86">
        <v>104</v>
      </c>
      <c r="B108" s="58" t="s">
        <v>62</v>
      </c>
      <c r="C108" s="57">
        <v>1</v>
      </c>
      <c r="D108" s="55">
        <v>1</v>
      </c>
      <c r="E108" s="55">
        <v>1</v>
      </c>
      <c r="F108" s="55"/>
      <c r="G108" s="55">
        <v>1</v>
      </c>
      <c r="H108" s="55">
        <v>1</v>
      </c>
      <c r="I108" s="55"/>
      <c r="J108" s="55"/>
      <c r="K108" s="62">
        <v>1</v>
      </c>
      <c r="L108" s="56"/>
      <c r="M108" s="56"/>
      <c r="N108" s="56"/>
      <c r="O108" s="56"/>
      <c r="P108" s="56"/>
      <c r="Q108" s="56"/>
      <c r="R108" s="56"/>
      <c r="S108" s="56"/>
      <c r="T108" s="56"/>
      <c r="U108" s="56"/>
      <c r="V108" s="56"/>
      <c r="W108" s="56"/>
      <c r="X108" s="63" t="s">
        <v>358</v>
      </c>
      <c r="Y108" s="56"/>
      <c r="Z108" s="56"/>
      <c r="AA108" s="56"/>
      <c r="AB108" s="56"/>
      <c r="AC108" s="56"/>
      <c r="AD108" s="56"/>
      <c r="AE108" s="67"/>
      <c r="AF108" s="62"/>
      <c r="AG108" s="56"/>
      <c r="AH108" s="56">
        <v>1</v>
      </c>
      <c r="AI108" s="56"/>
      <c r="AJ108" s="56"/>
      <c r="AK108" s="67"/>
      <c r="AL108" s="56"/>
      <c r="AM108" s="56"/>
      <c r="AN108" s="56"/>
      <c r="AO108" s="56"/>
      <c r="AP108" s="56"/>
      <c r="AQ108" s="56"/>
      <c r="AR108" s="56"/>
      <c r="AS108" s="56"/>
      <c r="AT108" s="56"/>
      <c r="AU108" s="56"/>
      <c r="AV108" s="62"/>
      <c r="AW108" s="56"/>
      <c r="AX108" s="56"/>
      <c r="AY108" s="56"/>
      <c r="AZ108" s="56"/>
      <c r="BA108" s="56"/>
      <c r="BB108" s="56"/>
      <c r="BC108" s="56"/>
      <c r="BD108" s="56"/>
      <c r="BE108" s="56"/>
      <c r="BF108" s="56"/>
      <c r="BG108" s="67"/>
      <c r="BH108" s="56"/>
      <c r="BI108" s="56"/>
      <c r="BJ108" s="56"/>
      <c r="BK108" s="56"/>
      <c r="BL108" s="56"/>
      <c r="BM108" s="67"/>
      <c r="BN108" s="55"/>
      <c r="BO108" s="55"/>
      <c r="BP108" s="57">
        <v>1</v>
      </c>
      <c r="BQ108" s="58"/>
      <c r="BR108" s="55">
        <v>1</v>
      </c>
      <c r="BS108" s="55"/>
      <c r="BT108" s="87" t="s">
        <v>607</v>
      </c>
      <c r="BU108" s="56"/>
      <c r="BV108" s="56"/>
      <c r="BW108" s="56"/>
      <c r="BX108" s="55"/>
    </row>
    <row r="109" spans="1:76" ht="28" customHeight="1" x14ac:dyDescent="0.15">
      <c r="A109" s="86">
        <v>105</v>
      </c>
      <c r="B109" s="58" t="s">
        <v>62</v>
      </c>
      <c r="C109" s="57">
        <v>1</v>
      </c>
      <c r="D109" s="55">
        <v>1</v>
      </c>
      <c r="E109" s="55"/>
      <c r="F109" s="55"/>
      <c r="G109" s="55"/>
      <c r="H109" s="55">
        <v>1</v>
      </c>
      <c r="I109" s="55"/>
      <c r="J109" s="55"/>
      <c r="K109" s="62">
        <v>1</v>
      </c>
      <c r="L109" s="56"/>
      <c r="M109" s="56"/>
      <c r="N109" s="56"/>
      <c r="O109" s="56"/>
      <c r="P109" s="56"/>
      <c r="Q109" s="56"/>
      <c r="R109" s="56"/>
      <c r="S109" s="56"/>
      <c r="T109" s="56"/>
      <c r="U109" s="56"/>
      <c r="V109" s="56"/>
      <c r="W109" s="56"/>
      <c r="X109" s="62" t="s">
        <v>290</v>
      </c>
      <c r="Y109" s="56"/>
      <c r="Z109" s="56"/>
      <c r="AA109" s="56"/>
      <c r="AB109" s="56"/>
      <c r="AC109" s="56"/>
      <c r="AD109" s="56"/>
      <c r="AE109" s="67"/>
      <c r="AF109" s="62"/>
      <c r="AG109" s="56"/>
      <c r="AH109" s="56">
        <v>1</v>
      </c>
      <c r="AI109" s="56"/>
      <c r="AJ109" s="56"/>
      <c r="AK109" s="67"/>
      <c r="AL109" s="56"/>
      <c r="AM109" s="56"/>
      <c r="AN109" s="56"/>
      <c r="AO109" s="56"/>
      <c r="AP109" s="56"/>
      <c r="AQ109" s="56"/>
      <c r="AR109" s="56"/>
      <c r="AS109" s="56"/>
      <c r="AT109" s="56"/>
      <c r="AU109" s="56"/>
      <c r="AV109" s="62"/>
      <c r="AW109" s="56"/>
      <c r="AX109" s="56"/>
      <c r="AY109" s="56"/>
      <c r="AZ109" s="56"/>
      <c r="BA109" s="56"/>
      <c r="BB109" s="56"/>
      <c r="BC109" s="56"/>
      <c r="BD109" s="56"/>
      <c r="BE109" s="56"/>
      <c r="BF109" s="56"/>
      <c r="BG109" s="67"/>
      <c r="BH109" s="56"/>
      <c r="BI109" s="56"/>
      <c r="BJ109" s="56"/>
      <c r="BK109" s="56"/>
      <c r="BL109" s="56"/>
      <c r="BM109" s="67"/>
      <c r="BN109" s="55"/>
      <c r="BO109" s="55"/>
      <c r="BP109" s="57">
        <v>1</v>
      </c>
      <c r="BQ109" s="58"/>
      <c r="BR109" s="55">
        <v>1</v>
      </c>
      <c r="BS109" s="55"/>
      <c r="BT109" s="87" t="s">
        <v>608</v>
      </c>
      <c r="BU109" s="56"/>
      <c r="BV109" s="56"/>
      <c r="BW109" s="56"/>
      <c r="BX109" s="55"/>
    </row>
    <row r="110" spans="1:76" ht="28" customHeight="1" x14ac:dyDescent="0.15">
      <c r="A110" s="86">
        <v>106</v>
      </c>
      <c r="B110" s="58" t="s">
        <v>62</v>
      </c>
      <c r="C110" s="57">
        <v>1</v>
      </c>
      <c r="D110" s="55">
        <v>1</v>
      </c>
      <c r="E110" s="55"/>
      <c r="F110" s="55"/>
      <c r="G110" s="55">
        <v>1</v>
      </c>
      <c r="H110" s="55">
        <v>1</v>
      </c>
      <c r="I110" s="55"/>
      <c r="J110" s="55"/>
      <c r="K110" s="62">
        <v>1</v>
      </c>
      <c r="L110" s="56"/>
      <c r="M110" s="56"/>
      <c r="N110" s="56"/>
      <c r="O110" s="56"/>
      <c r="P110" s="56"/>
      <c r="Q110" s="56"/>
      <c r="R110" s="56"/>
      <c r="S110" s="56"/>
      <c r="T110" s="56"/>
      <c r="U110" s="56"/>
      <c r="V110" s="56"/>
      <c r="W110" s="56"/>
      <c r="X110" s="62" t="s">
        <v>359</v>
      </c>
      <c r="Y110" s="56"/>
      <c r="Z110" s="56">
        <v>1</v>
      </c>
      <c r="AA110" s="56"/>
      <c r="AB110" s="56">
        <v>1</v>
      </c>
      <c r="AC110" s="56"/>
      <c r="AD110" s="56"/>
      <c r="AE110" s="67"/>
      <c r="AF110" s="62"/>
      <c r="AG110" s="56"/>
      <c r="AH110" s="56"/>
      <c r="AI110" s="56"/>
      <c r="AJ110" s="56"/>
      <c r="AK110" s="67"/>
      <c r="AL110" s="56"/>
      <c r="AM110" s="56"/>
      <c r="AN110" s="56"/>
      <c r="AO110" s="56"/>
      <c r="AP110" s="56"/>
      <c r="AQ110" s="56"/>
      <c r="AR110" s="56"/>
      <c r="AS110" s="56"/>
      <c r="AT110" s="56"/>
      <c r="AU110" s="56"/>
      <c r="AV110" s="62"/>
      <c r="AW110" s="56"/>
      <c r="AX110" s="56"/>
      <c r="AY110" s="56"/>
      <c r="AZ110" s="56"/>
      <c r="BA110" s="56"/>
      <c r="BB110" s="56"/>
      <c r="BC110" s="56"/>
      <c r="BD110" s="56"/>
      <c r="BE110" s="56"/>
      <c r="BF110" s="56"/>
      <c r="BG110" s="67"/>
      <c r="BH110" s="56"/>
      <c r="BI110" s="56"/>
      <c r="BJ110" s="56"/>
      <c r="BK110" s="56"/>
      <c r="BL110" s="56"/>
      <c r="BM110" s="67"/>
      <c r="BN110" s="55"/>
      <c r="BO110" s="55"/>
      <c r="BP110" s="57"/>
      <c r="BQ110" s="58">
        <v>1</v>
      </c>
      <c r="BR110" s="55">
        <v>1</v>
      </c>
      <c r="BS110" s="55"/>
      <c r="BT110" s="87" t="s">
        <v>609</v>
      </c>
      <c r="BU110" s="56"/>
      <c r="BV110" s="56"/>
      <c r="BW110" s="56"/>
      <c r="BX110" s="55"/>
    </row>
    <row r="111" spans="1:76" ht="28" customHeight="1" x14ac:dyDescent="0.15">
      <c r="A111" s="86">
        <v>107</v>
      </c>
      <c r="B111" s="58" t="s">
        <v>62</v>
      </c>
      <c r="C111" s="57">
        <v>1</v>
      </c>
      <c r="D111" s="55"/>
      <c r="E111" s="55">
        <v>1</v>
      </c>
      <c r="F111" s="55"/>
      <c r="G111" s="55"/>
      <c r="H111" s="55"/>
      <c r="I111" s="55">
        <v>1</v>
      </c>
      <c r="J111" s="55"/>
      <c r="K111" s="62">
        <v>1</v>
      </c>
      <c r="L111" s="56">
        <v>1</v>
      </c>
      <c r="M111" s="56"/>
      <c r="N111" s="56"/>
      <c r="O111" s="56"/>
      <c r="P111" s="56"/>
      <c r="Q111" s="56"/>
      <c r="R111" s="56"/>
      <c r="S111" s="56"/>
      <c r="T111" s="56"/>
      <c r="U111" s="56"/>
      <c r="V111" s="56"/>
      <c r="W111" s="56"/>
      <c r="X111" s="63" t="s">
        <v>292</v>
      </c>
      <c r="Y111" s="37"/>
      <c r="Z111" s="37"/>
      <c r="AA111" s="56"/>
      <c r="AB111" s="56"/>
      <c r="AC111" s="56"/>
      <c r="AD111" s="56"/>
      <c r="AE111" s="67">
        <v>1</v>
      </c>
      <c r="AF111" s="62"/>
      <c r="AG111" s="56"/>
      <c r="AH111" s="56"/>
      <c r="AI111" s="56"/>
      <c r="AJ111" s="56"/>
      <c r="AK111" s="67"/>
      <c r="AL111" s="56"/>
      <c r="AM111" s="56"/>
      <c r="AN111" s="56"/>
      <c r="AO111" s="56"/>
      <c r="AP111" s="56"/>
      <c r="AQ111" s="56"/>
      <c r="AR111" s="56"/>
      <c r="AS111" s="56"/>
      <c r="AT111" s="56"/>
      <c r="AU111" s="56"/>
      <c r="AV111" s="62"/>
      <c r="AW111" s="56"/>
      <c r="AX111" s="56"/>
      <c r="AY111" s="56"/>
      <c r="AZ111" s="56"/>
      <c r="BA111" s="56"/>
      <c r="BB111" s="56"/>
      <c r="BC111" s="56"/>
      <c r="BD111" s="56"/>
      <c r="BE111" s="56"/>
      <c r="BF111" s="56"/>
      <c r="BG111" s="67"/>
      <c r="BH111" s="56"/>
      <c r="BI111" s="56"/>
      <c r="BJ111" s="56"/>
      <c r="BK111" s="56"/>
      <c r="BL111" s="56"/>
      <c r="BM111" s="67"/>
      <c r="BN111" s="55"/>
      <c r="BO111" s="55"/>
      <c r="BP111" s="57"/>
      <c r="BQ111" s="58"/>
      <c r="BR111" s="55">
        <v>1</v>
      </c>
      <c r="BS111" s="55"/>
      <c r="BT111" s="87" t="s">
        <v>610</v>
      </c>
      <c r="BU111" s="56"/>
      <c r="BV111" s="56"/>
      <c r="BW111" s="56"/>
      <c r="BX111" s="55"/>
    </row>
    <row r="112" spans="1:76" ht="28" customHeight="1" x14ac:dyDescent="0.15">
      <c r="A112" s="86">
        <v>108</v>
      </c>
      <c r="B112" s="58" t="s">
        <v>62</v>
      </c>
      <c r="C112" s="57">
        <v>1</v>
      </c>
      <c r="D112" s="55">
        <v>1</v>
      </c>
      <c r="E112" s="55">
        <v>1</v>
      </c>
      <c r="F112" s="55">
        <v>1</v>
      </c>
      <c r="G112" s="55">
        <v>1</v>
      </c>
      <c r="H112" s="55">
        <v>1</v>
      </c>
      <c r="I112" s="55">
        <v>1</v>
      </c>
      <c r="J112" s="55">
        <v>1</v>
      </c>
      <c r="K112" s="62">
        <v>1</v>
      </c>
      <c r="L112" s="56">
        <v>1</v>
      </c>
      <c r="M112" s="56"/>
      <c r="N112" s="56"/>
      <c r="O112" s="56"/>
      <c r="P112" s="56"/>
      <c r="Q112" s="56"/>
      <c r="R112" s="56"/>
      <c r="S112" s="56"/>
      <c r="T112" s="56"/>
      <c r="U112" s="56"/>
      <c r="V112" s="56"/>
      <c r="W112" s="56"/>
      <c r="X112" s="62" t="s">
        <v>360</v>
      </c>
      <c r="Y112" s="56"/>
      <c r="Z112" s="56"/>
      <c r="AA112" s="56"/>
      <c r="AB112" s="56"/>
      <c r="AC112" s="56"/>
      <c r="AD112" s="56"/>
      <c r="AE112" s="67">
        <v>1</v>
      </c>
      <c r="AF112" s="62"/>
      <c r="AG112" s="56"/>
      <c r="AH112" s="56"/>
      <c r="AI112" s="56"/>
      <c r="AJ112" s="56"/>
      <c r="AK112" s="67"/>
      <c r="AL112" s="56"/>
      <c r="AM112" s="56"/>
      <c r="AN112" s="56"/>
      <c r="AO112" s="56"/>
      <c r="AP112" s="56"/>
      <c r="AQ112" s="56"/>
      <c r="AR112" s="56"/>
      <c r="AS112" s="56"/>
      <c r="AT112" s="56"/>
      <c r="AU112" s="56"/>
      <c r="AV112" s="62"/>
      <c r="AW112" s="56"/>
      <c r="AX112" s="56"/>
      <c r="AY112" s="56"/>
      <c r="AZ112" s="56"/>
      <c r="BA112" s="56"/>
      <c r="BB112" s="56"/>
      <c r="BC112" s="56"/>
      <c r="BD112" s="56"/>
      <c r="BE112" s="56"/>
      <c r="BF112" s="56"/>
      <c r="BG112" s="67"/>
      <c r="BH112" s="56"/>
      <c r="BI112" s="56"/>
      <c r="BJ112" s="56"/>
      <c r="BK112" s="56"/>
      <c r="BL112" s="56"/>
      <c r="BM112" s="67"/>
      <c r="BN112" s="55"/>
      <c r="BO112" s="55"/>
      <c r="BP112" s="57"/>
      <c r="BQ112" s="58">
        <v>1</v>
      </c>
      <c r="BR112" s="55">
        <v>1</v>
      </c>
      <c r="BS112" s="55"/>
      <c r="BT112" s="87" t="s">
        <v>611</v>
      </c>
      <c r="BU112" s="56"/>
      <c r="BV112" s="56"/>
      <c r="BW112" s="56"/>
      <c r="BX112" s="55"/>
    </row>
    <row r="113" spans="1:76" ht="28" customHeight="1" x14ac:dyDescent="0.15">
      <c r="A113" s="86">
        <v>109</v>
      </c>
      <c r="B113" s="58" t="s">
        <v>62</v>
      </c>
      <c r="C113" s="57">
        <v>1</v>
      </c>
      <c r="D113" s="55">
        <v>1</v>
      </c>
      <c r="E113" s="55"/>
      <c r="F113" s="55">
        <v>1</v>
      </c>
      <c r="G113" s="55">
        <v>1</v>
      </c>
      <c r="H113" s="55">
        <v>1</v>
      </c>
      <c r="I113" s="55">
        <v>1</v>
      </c>
      <c r="J113" s="55"/>
      <c r="K113" s="62">
        <v>1</v>
      </c>
      <c r="L113" s="56">
        <v>1</v>
      </c>
      <c r="M113" s="56"/>
      <c r="N113" s="56"/>
      <c r="O113" s="56"/>
      <c r="P113" s="56"/>
      <c r="Q113" s="56">
        <v>1</v>
      </c>
      <c r="R113" s="56"/>
      <c r="S113" s="56"/>
      <c r="T113" s="56">
        <v>1</v>
      </c>
      <c r="U113" s="56"/>
      <c r="V113" s="56"/>
      <c r="W113" s="56"/>
      <c r="X113" s="62" t="s">
        <v>361</v>
      </c>
      <c r="Y113" s="56"/>
      <c r="Z113" s="56">
        <v>1</v>
      </c>
      <c r="AA113" s="56"/>
      <c r="AB113" s="56">
        <v>1</v>
      </c>
      <c r="AC113" s="56"/>
      <c r="AD113" s="56"/>
      <c r="AE113" s="67"/>
      <c r="AF113" s="62"/>
      <c r="AG113" s="56"/>
      <c r="AH113" s="56"/>
      <c r="AI113" s="56"/>
      <c r="AJ113" s="56"/>
      <c r="AK113" s="67"/>
      <c r="AL113" s="56"/>
      <c r="AM113" s="56"/>
      <c r="AN113" s="56"/>
      <c r="AO113" s="56"/>
      <c r="AP113" s="56"/>
      <c r="AQ113" s="56"/>
      <c r="AR113" s="56"/>
      <c r="AS113" s="56"/>
      <c r="AT113" s="56"/>
      <c r="AU113" s="56"/>
      <c r="AV113" s="62"/>
      <c r="AW113" s="56"/>
      <c r="AX113" s="56"/>
      <c r="AY113" s="56"/>
      <c r="AZ113" s="56"/>
      <c r="BA113" s="56"/>
      <c r="BB113" s="56"/>
      <c r="BC113" s="56"/>
      <c r="BD113" s="56"/>
      <c r="BE113" s="56"/>
      <c r="BF113" s="56"/>
      <c r="BG113" s="67"/>
      <c r="BH113" s="56"/>
      <c r="BI113" s="56"/>
      <c r="BJ113" s="56"/>
      <c r="BK113" s="56"/>
      <c r="BL113" s="56"/>
      <c r="BM113" s="67"/>
      <c r="BN113" s="55"/>
      <c r="BO113" s="55"/>
      <c r="BP113" s="57"/>
      <c r="BQ113" s="58">
        <v>1</v>
      </c>
      <c r="BR113" s="55">
        <v>1</v>
      </c>
      <c r="BS113" s="55"/>
      <c r="BT113" s="87" t="s">
        <v>612</v>
      </c>
      <c r="BU113" s="56"/>
      <c r="BV113" s="56"/>
      <c r="BW113" s="56"/>
      <c r="BX113" s="55"/>
    </row>
    <row r="114" spans="1:76" ht="28" customHeight="1" x14ac:dyDescent="0.15">
      <c r="A114" s="86">
        <v>110</v>
      </c>
      <c r="B114" s="58" t="s">
        <v>62</v>
      </c>
      <c r="C114" s="57">
        <v>1</v>
      </c>
      <c r="D114" s="55">
        <v>1</v>
      </c>
      <c r="E114" s="55">
        <v>1</v>
      </c>
      <c r="F114" s="55"/>
      <c r="G114" s="55">
        <v>1</v>
      </c>
      <c r="H114" s="55">
        <v>1</v>
      </c>
      <c r="I114" s="55">
        <v>1</v>
      </c>
      <c r="J114" s="55">
        <v>1</v>
      </c>
      <c r="K114" s="62">
        <v>1</v>
      </c>
      <c r="L114" s="56"/>
      <c r="M114" s="56"/>
      <c r="N114" s="56"/>
      <c r="O114" s="56"/>
      <c r="P114" s="56"/>
      <c r="Q114" s="56">
        <v>1</v>
      </c>
      <c r="R114" s="56"/>
      <c r="S114" s="56"/>
      <c r="T114" s="56"/>
      <c r="U114" s="56"/>
      <c r="V114" s="56"/>
      <c r="W114" s="56"/>
      <c r="X114" s="63" t="s">
        <v>362</v>
      </c>
      <c r="Y114" s="56"/>
      <c r="Z114" s="56"/>
      <c r="AA114" s="56"/>
      <c r="AB114" s="56"/>
      <c r="AC114" s="56"/>
      <c r="AD114" s="56"/>
      <c r="AE114" s="67">
        <v>1</v>
      </c>
      <c r="AF114" s="62"/>
      <c r="AG114" s="56"/>
      <c r="AH114" s="56"/>
      <c r="AI114" s="56"/>
      <c r="AJ114" s="56"/>
      <c r="AK114" s="67"/>
      <c r="AL114" s="56"/>
      <c r="AM114" s="56"/>
      <c r="AN114" s="56"/>
      <c r="AO114" s="56"/>
      <c r="AP114" s="56"/>
      <c r="AQ114" s="56"/>
      <c r="AR114" s="56"/>
      <c r="AS114" s="56"/>
      <c r="AT114" s="56"/>
      <c r="AU114" s="56"/>
      <c r="AV114" s="62"/>
      <c r="AW114" s="56"/>
      <c r="AX114" s="56"/>
      <c r="AY114" s="56"/>
      <c r="AZ114" s="56"/>
      <c r="BA114" s="56"/>
      <c r="BB114" s="56"/>
      <c r="BC114" s="56"/>
      <c r="BD114" s="56"/>
      <c r="BE114" s="56"/>
      <c r="BF114" s="56"/>
      <c r="BG114" s="67"/>
      <c r="BH114" s="56"/>
      <c r="BI114" s="56"/>
      <c r="BJ114" s="56"/>
      <c r="BK114" s="56"/>
      <c r="BL114" s="56"/>
      <c r="BM114" s="67"/>
      <c r="BN114" s="55"/>
      <c r="BO114" s="55"/>
      <c r="BP114" s="57">
        <v>1</v>
      </c>
      <c r="BQ114" s="58"/>
      <c r="BR114" s="55">
        <v>1</v>
      </c>
      <c r="BS114" s="55"/>
      <c r="BT114" s="87" t="s">
        <v>613</v>
      </c>
      <c r="BU114" s="56"/>
      <c r="BV114" s="56"/>
      <c r="BW114" s="56"/>
      <c r="BX114" s="55"/>
    </row>
    <row r="115" spans="1:76" ht="28" customHeight="1" x14ac:dyDescent="0.15">
      <c r="A115" s="86">
        <v>111</v>
      </c>
      <c r="B115" s="58" t="s">
        <v>62</v>
      </c>
      <c r="C115" s="57">
        <v>1</v>
      </c>
      <c r="D115" s="55">
        <v>1</v>
      </c>
      <c r="E115" s="55">
        <v>1</v>
      </c>
      <c r="F115" s="55">
        <v>1</v>
      </c>
      <c r="G115" s="55">
        <v>1</v>
      </c>
      <c r="H115" s="55">
        <v>1</v>
      </c>
      <c r="I115" s="55">
        <v>1</v>
      </c>
      <c r="J115" s="55"/>
      <c r="K115" s="62">
        <v>1</v>
      </c>
      <c r="L115" s="56">
        <v>1</v>
      </c>
      <c r="M115" s="56"/>
      <c r="N115" s="56"/>
      <c r="O115" s="56"/>
      <c r="P115" s="56"/>
      <c r="Q115" s="56">
        <v>1</v>
      </c>
      <c r="R115" s="56"/>
      <c r="S115" s="56"/>
      <c r="T115" s="56"/>
      <c r="U115" s="56"/>
      <c r="V115" s="56"/>
      <c r="W115" s="56"/>
      <c r="X115" s="62" t="s">
        <v>363</v>
      </c>
      <c r="Y115" s="56"/>
      <c r="Z115" s="56">
        <v>1</v>
      </c>
      <c r="AA115" s="56"/>
      <c r="AB115" s="56">
        <v>1</v>
      </c>
      <c r="AC115" s="56"/>
      <c r="AD115" s="56"/>
      <c r="AE115" s="67"/>
      <c r="AF115" s="62"/>
      <c r="AG115" s="56"/>
      <c r="AH115" s="56"/>
      <c r="AI115" s="56"/>
      <c r="AJ115" s="56"/>
      <c r="AK115" s="67"/>
      <c r="AL115" s="56"/>
      <c r="AM115" s="56"/>
      <c r="AN115" s="56"/>
      <c r="AO115" s="56"/>
      <c r="AP115" s="56"/>
      <c r="AQ115" s="56"/>
      <c r="AR115" s="56"/>
      <c r="AS115" s="56"/>
      <c r="AT115" s="56"/>
      <c r="AU115" s="56"/>
      <c r="AV115" s="62"/>
      <c r="AW115" s="56"/>
      <c r="AX115" s="56"/>
      <c r="AY115" s="56"/>
      <c r="AZ115" s="56"/>
      <c r="BA115" s="56"/>
      <c r="BB115" s="56"/>
      <c r="BC115" s="56"/>
      <c r="BD115" s="56"/>
      <c r="BE115" s="56"/>
      <c r="BF115" s="56"/>
      <c r="BG115" s="67"/>
      <c r="BH115" s="56"/>
      <c r="BI115" s="56"/>
      <c r="BJ115" s="56"/>
      <c r="BK115" s="56"/>
      <c r="BL115" s="56"/>
      <c r="BM115" s="67"/>
      <c r="BN115" s="55"/>
      <c r="BO115" s="55"/>
      <c r="BP115" s="57">
        <v>1</v>
      </c>
      <c r="BQ115" s="58">
        <v>1</v>
      </c>
      <c r="BR115" s="55">
        <v>1</v>
      </c>
      <c r="BS115" s="55"/>
      <c r="BT115" s="87" t="s">
        <v>614</v>
      </c>
      <c r="BU115" s="56"/>
      <c r="BV115" s="56"/>
      <c r="BW115" s="56"/>
      <c r="BX115" s="55"/>
    </row>
    <row r="116" spans="1:76" ht="28" customHeight="1" x14ac:dyDescent="0.15">
      <c r="A116" s="86">
        <v>112</v>
      </c>
      <c r="B116" s="58" t="s">
        <v>62</v>
      </c>
      <c r="C116" s="57">
        <v>1</v>
      </c>
      <c r="D116" s="55"/>
      <c r="E116" s="55">
        <v>1</v>
      </c>
      <c r="F116" s="55"/>
      <c r="G116" s="55"/>
      <c r="H116" s="55">
        <v>1</v>
      </c>
      <c r="I116" s="55"/>
      <c r="J116" s="55"/>
      <c r="K116" s="62">
        <v>1</v>
      </c>
      <c r="L116" s="56"/>
      <c r="M116" s="56"/>
      <c r="N116" s="56"/>
      <c r="O116" s="56"/>
      <c r="P116" s="56"/>
      <c r="Q116" s="56"/>
      <c r="R116" s="56"/>
      <c r="S116" s="56"/>
      <c r="T116" s="56"/>
      <c r="U116" s="56"/>
      <c r="V116" s="56"/>
      <c r="W116" s="56"/>
      <c r="X116" s="62" t="s">
        <v>364</v>
      </c>
      <c r="Y116" s="55"/>
      <c r="Z116" s="55"/>
      <c r="AA116" s="55"/>
      <c r="AB116" s="55"/>
      <c r="AC116" s="55"/>
      <c r="AD116" s="55"/>
      <c r="AE116" s="58">
        <v>1</v>
      </c>
      <c r="AF116" s="57"/>
      <c r="AG116" s="55"/>
      <c r="AH116" s="55"/>
      <c r="AI116" s="55"/>
      <c r="AJ116" s="55"/>
      <c r="AK116" s="58"/>
      <c r="AL116" s="55"/>
      <c r="AM116" s="55"/>
      <c r="AN116" s="55"/>
      <c r="AO116" s="55"/>
      <c r="AP116" s="55"/>
      <c r="AQ116" s="55"/>
      <c r="AR116" s="55"/>
      <c r="AS116" s="55"/>
      <c r="AT116" s="55"/>
      <c r="AU116" s="55"/>
      <c r="AV116" s="57"/>
      <c r="AW116" s="55"/>
      <c r="AX116" s="55"/>
      <c r="AY116" s="55"/>
      <c r="AZ116" s="55"/>
      <c r="BA116" s="55"/>
      <c r="BB116" s="55"/>
      <c r="BC116" s="55"/>
      <c r="BD116" s="55"/>
      <c r="BE116" s="55"/>
      <c r="BF116" s="55"/>
      <c r="BG116" s="58"/>
      <c r="BH116" s="55"/>
      <c r="BI116" s="55"/>
      <c r="BJ116" s="55"/>
      <c r="BK116" s="55"/>
      <c r="BL116" s="55"/>
      <c r="BM116" s="58"/>
      <c r="BN116" s="55"/>
      <c r="BO116" s="55"/>
      <c r="BP116" s="57"/>
      <c r="BQ116" s="58">
        <v>1</v>
      </c>
      <c r="BR116" s="55">
        <v>1</v>
      </c>
      <c r="BS116" s="55"/>
      <c r="BT116" s="87" t="s">
        <v>615</v>
      </c>
      <c r="BU116" s="56"/>
      <c r="BV116" s="56"/>
      <c r="BW116" s="56"/>
      <c r="BX116" s="55"/>
    </row>
    <row r="117" spans="1:76" ht="28" customHeight="1" x14ac:dyDescent="0.15">
      <c r="A117" s="86">
        <v>113</v>
      </c>
      <c r="B117" s="58" t="s">
        <v>62</v>
      </c>
      <c r="C117" s="57">
        <v>1</v>
      </c>
      <c r="D117" s="55"/>
      <c r="E117" s="55">
        <v>1</v>
      </c>
      <c r="F117" s="55"/>
      <c r="G117" s="55"/>
      <c r="H117" s="55">
        <v>1</v>
      </c>
      <c r="I117" s="55"/>
      <c r="J117" s="55"/>
      <c r="K117" s="62"/>
      <c r="L117" s="56"/>
      <c r="M117" s="56"/>
      <c r="N117" s="56"/>
      <c r="O117" s="56"/>
      <c r="P117" s="56"/>
      <c r="Q117" s="56"/>
      <c r="R117" s="56"/>
      <c r="S117" s="56"/>
      <c r="T117" s="56"/>
      <c r="U117" s="56"/>
      <c r="V117" s="56">
        <v>1</v>
      </c>
      <c r="W117" s="56"/>
      <c r="X117" s="62" t="s">
        <v>326</v>
      </c>
      <c r="Y117" s="55"/>
      <c r="Z117" s="55"/>
      <c r="AA117" s="55"/>
      <c r="AB117" s="55"/>
      <c r="AC117" s="55"/>
      <c r="AD117" s="55"/>
      <c r="AE117" s="58"/>
      <c r="AF117" s="57"/>
      <c r="AG117" s="55"/>
      <c r="AH117" s="55"/>
      <c r="AI117" s="55"/>
      <c r="AJ117" s="55"/>
      <c r="AK117" s="58"/>
      <c r="AL117" s="55"/>
      <c r="AM117" s="55"/>
      <c r="AN117" s="55"/>
      <c r="AO117" s="55"/>
      <c r="AP117" s="55"/>
      <c r="AQ117" s="55"/>
      <c r="AR117" s="55"/>
      <c r="AS117" s="55"/>
      <c r="AT117" s="55"/>
      <c r="AU117" s="55"/>
      <c r="AV117" s="57"/>
      <c r="AW117" s="55"/>
      <c r="AX117" s="55"/>
      <c r="AY117" s="55"/>
      <c r="AZ117" s="55"/>
      <c r="BA117" s="55"/>
      <c r="BB117" s="55"/>
      <c r="BC117" s="55"/>
      <c r="BD117" s="55"/>
      <c r="BE117" s="55"/>
      <c r="BF117" s="55"/>
      <c r="BG117" s="58"/>
      <c r="BH117" s="55"/>
      <c r="BI117" s="55">
        <v>1</v>
      </c>
      <c r="BJ117" s="55"/>
      <c r="BK117" s="55"/>
      <c r="BL117" s="55"/>
      <c r="BM117" s="58"/>
      <c r="BN117" s="55"/>
      <c r="BO117" s="55"/>
      <c r="BP117" s="57"/>
      <c r="BQ117" s="58">
        <v>1</v>
      </c>
      <c r="BR117" s="55">
        <v>1</v>
      </c>
      <c r="BS117" s="55"/>
      <c r="BT117" s="87" t="s">
        <v>616</v>
      </c>
      <c r="BU117" s="56"/>
      <c r="BV117" s="56"/>
      <c r="BW117" s="56"/>
      <c r="BX117" s="55"/>
    </row>
    <row r="118" spans="1:76" ht="28" customHeight="1" x14ac:dyDescent="0.15">
      <c r="A118" s="86">
        <v>114</v>
      </c>
      <c r="B118" s="58" t="s">
        <v>62</v>
      </c>
      <c r="C118" s="57"/>
      <c r="D118" s="55"/>
      <c r="E118" s="55"/>
      <c r="F118" s="55"/>
      <c r="G118" s="55"/>
      <c r="H118" s="55"/>
      <c r="I118" s="55"/>
      <c r="J118" s="55"/>
      <c r="K118" s="62"/>
      <c r="L118" s="56"/>
      <c r="M118" s="56"/>
      <c r="N118" s="56"/>
      <c r="O118" s="56"/>
      <c r="P118" s="56"/>
      <c r="Q118" s="56">
        <v>1</v>
      </c>
      <c r="R118" s="56"/>
      <c r="S118" s="56"/>
      <c r="T118" s="56"/>
      <c r="U118" s="56"/>
      <c r="V118" s="56"/>
      <c r="W118" s="56"/>
      <c r="X118" s="62"/>
      <c r="Y118" s="55"/>
      <c r="Z118" s="55"/>
      <c r="AA118" s="55"/>
      <c r="AB118" s="55"/>
      <c r="AC118" s="55"/>
      <c r="AD118" s="55"/>
      <c r="AE118" s="58">
        <v>1</v>
      </c>
      <c r="AF118" s="57"/>
      <c r="AG118" s="55"/>
      <c r="AH118" s="55"/>
      <c r="AI118" s="55"/>
      <c r="AJ118" s="55"/>
      <c r="AK118" s="58"/>
      <c r="AL118" s="55"/>
      <c r="AM118" s="55"/>
      <c r="AN118" s="55"/>
      <c r="AO118" s="55"/>
      <c r="AP118" s="55"/>
      <c r="AQ118" s="55"/>
      <c r="AR118" s="55"/>
      <c r="AS118" s="55"/>
      <c r="AT118" s="55"/>
      <c r="AU118" s="55"/>
      <c r="AV118" s="57"/>
      <c r="AW118" s="55"/>
      <c r="AX118" s="55"/>
      <c r="AY118" s="55"/>
      <c r="AZ118" s="55"/>
      <c r="BA118" s="55"/>
      <c r="BB118" s="55"/>
      <c r="BC118" s="55"/>
      <c r="BD118" s="55"/>
      <c r="BE118" s="55"/>
      <c r="BF118" s="55"/>
      <c r="BG118" s="58"/>
      <c r="BH118" s="55"/>
      <c r="BI118" s="55"/>
      <c r="BJ118" s="55"/>
      <c r="BK118" s="55"/>
      <c r="BL118" s="55"/>
      <c r="BM118" s="58"/>
      <c r="BN118" s="55"/>
      <c r="BO118" s="55"/>
      <c r="BP118" s="57">
        <v>1</v>
      </c>
      <c r="BQ118" s="58"/>
      <c r="BR118" s="55">
        <v>1</v>
      </c>
      <c r="BS118" s="55"/>
      <c r="BT118" s="88" t="s">
        <v>9</v>
      </c>
      <c r="BU118" s="56"/>
      <c r="BV118" s="56"/>
      <c r="BW118" s="56"/>
      <c r="BX118" s="55"/>
    </row>
    <row r="119" spans="1:76" ht="28" customHeight="1" x14ac:dyDescent="0.15">
      <c r="A119" s="86">
        <v>115</v>
      </c>
      <c r="B119" s="58" t="s">
        <v>62</v>
      </c>
      <c r="C119" s="57"/>
      <c r="D119" s="55"/>
      <c r="E119" s="55"/>
      <c r="F119" s="55"/>
      <c r="G119" s="55"/>
      <c r="H119" s="55">
        <v>1</v>
      </c>
      <c r="I119" s="55"/>
      <c r="J119" s="55"/>
      <c r="K119" s="62"/>
      <c r="L119" s="56"/>
      <c r="M119" s="56"/>
      <c r="N119" s="56"/>
      <c r="O119" s="56"/>
      <c r="P119" s="56"/>
      <c r="Q119" s="56">
        <v>1</v>
      </c>
      <c r="R119" s="56"/>
      <c r="S119" s="56"/>
      <c r="T119" s="56"/>
      <c r="U119" s="56"/>
      <c r="V119" s="56"/>
      <c r="W119" s="56"/>
      <c r="X119" s="62" t="s">
        <v>292</v>
      </c>
      <c r="Y119" s="55"/>
      <c r="Z119" s="55"/>
      <c r="AA119" s="55"/>
      <c r="AB119" s="55"/>
      <c r="AC119" s="55"/>
      <c r="AD119" s="55"/>
      <c r="AE119" s="58">
        <v>1</v>
      </c>
      <c r="AF119" s="57"/>
      <c r="AG119" s="55"/>
      <c r="AH119" s="55"/>
      <c r="AI119" s="55"/>
      <c r="AJ119" s="55"/>
      <c r="AK119" s="58"/>
      <c r="AL119" s="55"/>
      <c r="AM119" s="55"/>
      <c r="AN119" s="55"/>
      <c r="AO119" s="55"/>
      <c r="AP119" s="55"/>
      <c r="AQ119" s="55"/>
      <c r="AR119" s="55"/>
      <c r="AS119" s="55"/>
      <c r="AT119" s="55"/>
      <c r="AU119" s="55"/>
      <c r="AV119" s="57"/>
      <c r="AW119" s="55"/>
      <c r="AX119" s="55"/>
      <c r="AY119" s="55"/>
      <c r="AZ119" s="55"/>
      <c r="BA119" s="55"/>
      <c r="BB119" s="55"/>
      <c r="BC119" s="55"/>
      <c r="BD119" s="55"/>
      <c r="BE119" s="55"/>
      <c r="BF119" s="55"/>
      <c r="BG119" s="58"/>
      <c r="BH119" s="55"/>
      <c r="BI119" s="55"/>
      <c r="BJ119" s="55"/>
      <c r="BK119" s="55"/>
      <c r="BL119" s="55"/>
      <c r="BM119" s="58"/>
      <c r="BN119" s="55"/>
      <c r="BO119" s="55"/>
      <c r="BP119" s="57"/>
      <c r="BQ119" s="58">
        <v>1</v>
      </c>
      <c r="BR119" s="55">
        <v>1</v>
      </c>
      <c r="BS119" s="55"/>
      <c r="BT119" s="88" t="s">
        <v>617</v>
      </c>
      <c r="BU119" s="56"/>
      <c r="BV119" s="56"/>
      <c r="BW119" s="56"/>
      <c r="BX119" s="55"/>
    </row>
    <row r="120" spans="1:76" ht="28" customHeight="1" x14ac:dyDescent="0.15">
      <c r="A120" s="86">
        <v>116</v>
      </c>
      <c r="B120" s="58" t="s">
        <v>62</v>
      </c>
      <c r="C120" s="57"/>
      <c r="D120" s="55">
        <v>1</v>
      </c>
      <c r="E120" s="55"/>
      <c r="F120" s="55"/>
      <c r="G120" s="55"/>
      <c r="H120" s="55">
        <v>1</v>
      </c>
      <c r="I120" s="55"/>
      <c r="J120" s="55"/>
      <c r="K120" s="62"/>
      <c r="L120" s="56">
        <v>1</v>
      </c>
      <c r="M120" s="56"/>
      <c r="N120" s="56"/>
      <c r="O120" s="56"/>
      <c r="P120" s="56"/>
      <c r="Q120" s="56">
        <v>1</v>
      </c>
      <c r="R120" s="56"/>
      <c r="S120" s="56"/>
      <c r="T120" s="56"/>
      <c r="U120" s="56"/>
      <c r="V120" s="56">
        <v>1</v>
      </c>
      <c r="W120" s="56">
        <v>1</v>
      </c>
      <c r="X120" s="62" t="s">
        <v>365</v>
      </c>
      <c r="Y120" s="55"/>
      <c r="Z120" s="55"/>
      <c r="AA120" s="55"/>
      <c r="AB120" s="55"/>
      <c r="AC120" s="55"/>
      <c r="AD120" s="55"/>
      <c r="AE120" s="58"/>
      <c r="AF120" s="57"/>
      <c r="AG120" s="55"/>
      <c r="AH120" s="55"/>
      <c r="AI120" s="55"/>
      <c r="AJ120" s="55"/>
      <c r="AK120" s="58"/>
      <c r="AL120" s="55"/>
      <c r="AM120" s="55"/>
      <c r="AN120" s="55"/>
      <c r="AO120" s="55"/>
      <c r="AP120" s="55"/>
      <c r="AQ120" s="55"/>
      <c r="AR120" s="55"/>
      <c r="AS120" s="55"/>
      <c r="AT120" s="55"/>
      <c r="AU120" s="55"/>
      <c r="AV120" s="57"/>
      <c r="AW120" s="55"/>
      <c r="AX120" s="55"/>
      <c r="AY120" s="55"/>
      <c r="AZ120" s="55"/>
      <c r="BA120" s="55"/>
      <c r="BB120" s="55"/>
      <c r="BC120" s="55"/>
      <c r="BD120" s="55"/>
      <c r="BE120" s="55"/>
      <c r="BF120" s="55"/>
      <c r="BG120" s="58"/>
      <c r="BH120" s="55"/>
      <c r="BI120" s="55">
        <v>1</v>
      </c>
      <c r="BJ120" s="55"/>
      <c r="BK120" s="55"/>
      <c r="BL120" s="55"/>
      <c r="BM120" s="58"/>
      <c r="BN120" s="55"/>
      <c r="BO120" s="55"/>
      <c r="BP120" s="57">
        <v>1</v>
      </c>
      <c r="BQ120" s="58">
        <v>1</v>
      </c>
      <c r="BR120" s="55">
        <v>1</v>
      </c>
      <c r="BS120" s="55"/>
      <c r="BT120" s="87" t="s">
        <v>618</v>
      </c>
      <c r="BU120" s="56"/>
      <c r="BV120" s="56"/>
      <c r="BW120" s="56"/>
      <c r="BX120" s="55"/>
    </row>
    <row r="121" spans="1:76" ht="28" customHeight="1" x14ac:dyDescent="0.15">
      <c r="A121" s="86">
        <v>117</v>
      </c>
      <c r="B121" s="58" t="s">
        <v>62</v>
      </c>
      <c r="C121" s="57">
        <v>1</v>
      </c>
      <c r="D121" s="55"/>
      <c r="E121" s="55"/>
      <c r="F121" s="55"/>
      <c r="G121" s="55"/>
      <c r="H121" s="55">
        <v>1</v>
      </c>
      <c r="I121" s="55"/>
      <c r="J121" s="55"/>
      <c r="K121" s="62"/>
      <c r="L121" s="56"/>
      <c r="M121" s="56"/>
      <c r="N121" s="56"/>
      <c r="O121" s="56"/>
      <c r="P121" s="56"/>
      <c r="Q121" s="56">
        <v>1</v>
      </c>
      <c r="R121" s="56"/>
      <c r="S121" s="56"/>
      <c r="T121" s="56"/>
      <c r="U121" s="56"/>
      <c r="V121" s="56"/>
      <c r="W121" s="56"/>
      <c r="X121" s="62" t="s">
        <v>366</v>
      </c>
      <c r="Y121" s="55"/>
      <c r="Z121" s="55"/>
      <c r="AA121" s="55"/>
      <c r="AB121" s="55"/>
      <c r="AC121" s="55"/>
      <c r="AD121" s="55"/>
      <c r="AE121" s="58"/>
      <c r="AF121" s="57"/>
      <c r="AG121" s="55"/>
      <c r="AH121" s="55"/>
      <c r="AI121" s="55"/>
      <c r="AJ121" s="55"/>
      <c r="AK121" s="58"/>
      <c r="AL121" s="55"/>
      <c r="AM121" s="55"/>
      <c r="AN121" s="55"/>
      <c r="AO121" s="55"/>
      <c r="AP121" s="55"/>
      <c r="AQ121" s="55"/>
      <c r="AR121" s="55"/>
      <c r="AS121" s="55"/>
      <c r="AT121" s="55"/>
      <c r="AU121" s="55"/>
      <c r="AV121" s="57"/>
      <c r="AW121" s="55"/>
      <c r="AX121" s="55"/>
      <c r="AY121" s="55"/>
      <c r="AZ121" s="55"/>
      <c r="BA121" s="55"/>
      <c r="BB121" s="55"/>
      <c r="BC121" s="55"/>
      <c r="BD121" s="55"/>
      <c r="BE121" s="55"/>
      <c r="BF121" s="55"/>
      <c r="BG121" s="58"/>
      <c r="BH121" s="55"/>
      <c r="BI121" s="55">
        <v>1</v>
      </c>
      <c r="BJ121" s="55"/>
      <c r="BK121" s="55"/>
      <c r="BL121" s="55"/>
      <c r="BM121" s="58"/>
      <c r="BN121" s="55"/>
      <c r="BO121" s="55"/>
      <c r="BP121" s="57">
        <v>1</v>
      </c>
      <c r="BQ121" s="58">
        <v>1</v>
      </c>
      <c r="BR121" s="55">
        <v>1</v>
      </c>
      <c r="BS121" s="55"/>
      <c r="BT121" s="87" t="s">
        <v>619</v>
      </c>
      <c r="BU121" s="56"/>
      <c r="BV121" s="56"/>
      <c r="BW121" s="56"/>
      <c r="BX121" s="55"/>
    </row>
    <row r="122" spans="1:76" ht="28" customHeight="1" x14ac:dyDescent="0.15">
      <c r="A122" s="86">
        <v>118</v>
      </c>
      <c r="B122" s="58" t="s">
        <v>62</v>
      </c>
      <c r="C122" s="57"/>
      <c r="D122" s="55"/>
      <c r="E122" s="55">
        <v>1</v>
      </c>
      <c r="F122" s="55"/>
      <c r="G122" s="55"/>
      <c r="H122" s="55">
        <v>1</v>
      </c>
      <c r="I122" s="55"/>
      <c r="J122" s="55"/>
      <c r="K122" s="62"/>
      <c r="L122" s="56"/>
      <c r="M122" s="56"/>
      <c r="N122" s="56"/>
      <c r="O122" s="56"/>
      <c r="P122" s="56"/>
      <c r="Q122" s="56">
        <v>1</v>
      </c>
      <c r="R122" s="56"/>
      <c r="S122" s="56"/>
      <c r="T122" s="56">
        <v>1</v>
      </c>
      <c r="U122" s="56"/>
      <c r="V122" s="56"/>
      <c r="W122" s="56"/>
      <c r="X122" s="62" t="s">
        <v>367</v>
      </c>
      <c r="Y122" s="55"/>
      <c r="Z122" s="55"/>
      <c r="AA122" s="55"/>
      <c r="AB122" s="55"/>
      <c r="AC122" s="55"/>
      <c r="AD122" s="55"/>
      <c r="AE122" s="58">
        <v>1</v>
      </c>
      <c r="AF122" s="57"/>
      <c r="AG122" s="55"/>
      <c r="AH122" s="55"/>
      <c r="AI122" s="55"/>
      <c r="AJ122" s="55"/>
      <c r="AK122" s="58"/>
      <c r="AL122" s="55"/>
      <c r="AM122" s="55"/>
      <c r="AN122" s="55"/>
      <c r="AO122" s="55"/>
      <c r="AP122" s="55"/>
      <c r="AQ122" s="55"/>
      <c r="AR122" s="55"/>
      <c r="AS122" s="55"/>
      <c r="AT122" s="55"/>
      <c r="AU122" s="55"/>
      <c r="AV122" s="57"/>
      <c r="AW122" s="55"/>
      <c r="AX122" s="55"/>
      <c r="AY122" s="55"/>
      <c r="AZ122" s="55"/>
      <c r="BA122" s="55"/>
      <c r="BB122" s="55"/>
      <c r="BC122" s="55"/>
      <c r="BD122" s="55"/>
      <c r="BE122" s="55"/>
      <c r="BF122" s="55"/>
      <c r="BG122" s="58"/>
      <c r="BH122" s="55"/>
      <c r="BI122" s="55"/>
      <c r="BJ122" s="55"/>
      <c r="BK122" s="55"/>
      <c r="BL122" s="55"/>
      <c r="BM122" s="58"/>
      <c r="BN122" s="55"/>
      <c r="BO122" s="55"/>
      <c r="BP122" s="57"/>
      <c r="BQ122" s="58">
        <v>1</v>
      </c>
      <c r="BR122" s="55">
        <v>1</v>
      </c>
      <c r="BS122" s="55"/>
      <c r="BT122" s="87" t="s">
        <v>620</v>
      </c>
      <c r="BU122" s="56"/>
      <c r="BV122" s="56"/>
      <c r="BW122" s="56"/>
      <c r="BX122" s="55"/>
    </row>
    <row r="123" spans="1:76" ht="28" customHeight="1" x14ac:dyDescent="0.15">
      <c r="A123" s="86">
        <v>119</v>
      </c>
      <c r="B123" s="58" t="s">
        <v>62</v>
      </c>
      <c r="C123" s="57"/>
      <c r="D123" s="55"/>
      <c r="E123" s="55"/>
      <c r="F123" s="55"/>
      <c r="G123" s="55"/>
      <c r="H123" s="55">
        <v>1</v>
      </c>
      <c r="I123" s="55"/>
      <c r="J123" s="55"/>
      <c r="K123" s="62"/>
      <c r="L123" s="56"/>
      <c r="M123" s="56"/>
      <c r="N123" s="56"/>
      <c r="O123" s="56"/>
      <c r="P123" s="56"/>
      <c r="Q123" s="56">
        <v>1</v>
      </c>
      <c r="R123" s="56"/>
      <c r="S123" s="56"/>
      <c r="T123" s="56"/>
      <c r="U123" s="56"/>
      <c r="V123" s="56"/>
      <c r="W123" s="56"/>
      <c r="X123" s="62" t="s">
        <v>292</v>
      </c>
      <c r="Y123" s="55"/>
      <c r="Z123" s="55"/>
      <c r="AA123" s="55"/>
      <c r="AB123" s="55"/>
      <c r="AC123" s="55"/>
      <c r="AD123" s="55"/>
      <c r="AE123" s="58">
        <v>1</v>
      </c>
      <c r="AF123" s="57"/>
      <c r="AG123" s="55"/>
      <c r="AH123" s="55"/>
      <c r="AI123" s="55"/>
      <c r="AJ123" s="55"/>
      <c r="AK123" s="58"/>
      <c r="AL123" s="55"/>
      <c r="AM123" s="55"/>
      <c r="AN123" s="55"/>
      <c r="AO123" s="55"/>
      <c r="AP123" s="55"/>
      <c r="AQ123" s="55"/>
      <c r="AR123" s="55"/>
      <c r="AS123" s="55"/>
      <c r="AT123" s="55"/>
      <c r="AU123" s="55"/>
      <c r="AV123" s="57"/>
      <c r="AW123" s="55"/>
      <c r="AX123" s="55"/>
      <c r="AY123" s="55"/>
      <c r="AZ123" s="55"/>
      <c r="BA123" s="55"/>
      <c r="BB123" s="55"/>
      <c r="BC123" s="55"/>
      <c r="BD123" s="55"/>
      <c r="BE123" s="55"/>
      <c r="BF123" s="55"/>
      <c r="BG123" s="58"/>
      <c r="BH123" s="55"/>
      <c r="BI123" s="55"/>
      <c r="BJ123" s="55"/>
      <c r="BK123" s="55"/>
      <c r="BL123" s="55"/>
      <c r="BM123" s="58"/>
      <c r="BN123" s="55"/>
      <c r="BO123" s="55"/>
      <c r="BP123" s="57">
        <v>1</v>
      </c>
      <c r="BQ123" s="58"/>
      <c r="BR123" s="55">
        <v>1</v>
      </c>
      <c r="BS123" s="55"/>
      <c r="BT123" s="87" t="s">
        <v>621</v>
      </c>
      <c r="BU123" s="56"/>
      <c r="BV123" s="56"/>
      <c r="BW123" s="56"/>
      <c r="BX123" s="55"/>
    </row>
    <row r="124" spans="1:76" ht="28" customHeight="1" x14ac:dyDescent="0.15">
      <c r="A124" s="86">
        <v>120</v>
      </c>
      <c r="B124" s="58" t="s">
        <v>62</v>
      </c>
      <c r="C124" s="57">
        <v>1</v>
      </c>
      <c r="D124" s="55">
        <v>1</v>
      </c>
      <c r="E124" s="55"/>
      <c r="F124" s="55"/>
      <c r="G124" s="55"/>
      <c r="H124" s="55">
        <v>1</v>
      </c>
      <c r="I124" s="55"/>
      <c r="J124" s="55"/>
      <c r="K124" s="62">
        <v>1</v>
      </c>
      <c r="L124" s="56">
        <v>1</v>
      </c>
      <c r="M124" s="56"/>
      <c r="N124" s="56"/>
      <c r="O124" s="56"/>
      <c r="P124" s="56"/>
      <c r="Q124" s="56"/>
      <c r="R124" s="56"/>
      <c r="S124" s="56"/>
      <c r="T124" s="56"/>
      <c r="U124" s="56"/>
      <c r="V124" s="56"/>
      <c r="W124" s="56"/>
      <c r="X124" s="62" t="s">
        <v>292</v>
      </c>
      <c r="Y124" s="55"/>
      <c r="Z124" s="55"/>
      <c r="AA124" s="55"/>
      <c r="AB124" s="55"/>
      <c r="AC124" s="55"/>
      <c r="AD124" s="55"/>
      <c r="AE124" s="58">
        <v>1</v>
      </c>
      <c r="AF124" s="57"/>
      <c r="AG124" s="55"/>
      <c r="AH124" s="55"/>
      <c r="AI124" s="55"/>
      <c r="AJ124" s="55"/>
      <c r="AK124" s="58"/>
      <c r="AL124" s="55"/>
      <c r="AM124" s="55"/>
      <c r="AN124" s="55"/>
      <c r="AO124" s="55"/>
      <c r="AP124" s="55"/>
      <c r="AQ124" s="55"/>
      <c r="AR124" s="55"/>
      <c r="AS124" s="55"/>
      <c r="AT124" s="55"/>
      <c r="AU124" s="55"/>
      <c r="AV124" s="57"/>
      <c r="AW124" s="55"/>
      <c r="AX124" s="55"/>
      <c r="AY124" s="55"/>
      <c r="AZ124" s="55"/>
      <c r="BA124" s="55"/>
      <c r="BB124" s="55"/>
      <c r="BC124" s="55"/>
      <c r="BD124" s="55"/>
      <c r="BE124" s="55"/>
      <c r="BF124" s="55"/>
      <c r="BG124" s="58"/>
      <c r="BH124" s="55"/>
      <c r="BI124" s="55"/>
      <c r="BJ124" s="55"/>
      <c r="BK124" s="55"/>
      <c r="BL124" s="55"/>
      <c r="BM124" s="58"/>
      <c r="BN124" s="55"/>
      <c r="BO124" s="55"/>
      <c r="BP124" s="57"/>
      <c r="BQ124" s="58">
        <v>1</v>
      </c>
      <c r="BR124" s="55">
        <v>1</v>
      </c>
      <c r="BS124" s="55"/>
      <c r="BT124" s="87" t="s">
        <v>622</v>
      </c>
      <c r="BU124" s="56"/>
      <c r="BV124" s="56"/>
      <c r="BW124" s="56"/>
      <c r="BX124" s="55"/>
    </row>
    <row r="125" spans="1:76" ht="28" customHeight="1" x14ac:dyDescent="0.15">
      <c r="A125" s="86">
        <v>121</v>
      </c>
      <c r="B125" s="58" t="s">
        <v>62</v>
      </c>
      <c r="C125" s="57">
        <v>1</v>
      </c>
      <c r="D125" s="55">
        <v>1</v>
      </c>
      <c r="E125" s="55">
        <v>1</v>
      </c>
      <c r="F125" s="55">
        <v>1</v>
      </c>
      <c r="G125" s="55">
        <v>1</v>
      </c>
      <c r="H125" s="55">
        <v>1</v>
      </c>
      <c r="I125" s="55"/>
      <c r="J125" s="55">
        <v>1</v>
      </c>
      <c r="K125" s="62">
        <v>1</v>
      </c>
      <c r="L125" s="56"/>
      <c r="M125" s="56"/>
      <c r="N125" s="56"/>
      <c r="O125" s="56"/>
      <c r="P125" s="56"/>
      <c r="Q125" s="56"/>
      <c r="R125" s="56"/>
      <c r="S125" s="56"/>
      <c r="T125" s="56"/>
      <c r="U125" s="56"/>
      <c r="V125" s="56"/>
      <c r="W125" s="56"/>
      <c r="X125" s="62" t="s">
        <v>368</v>
      </c>
      <c r="Y125" s="56"/>
      <c r="Z125" s="56">
        <v>1</v>
      </c>
      <c r="AA125" s="56"/>
      <c r="AB125" s="56">
        <v>1</v>
      </c>
      <c r="AC125" s="56"/>
      <c r="AD125" s="56"/>
      <c r="AE125" s="67"/>
      <c r="AF125" s="62"/>
      <c r="AG125" s="56"/>
      <c r="AH125" s="56"/>
      <c r="AI125" s="56"/>
      <c r="AJ125" s="56"/>
      <c r="AK125" s="67"/>
      <c r="AL125" s="56"/>
      <c r="AM125" s="56"/>
      <c r="AN125" s="56"/>
      <c r="AO125" s="56"/>
      <c r="AP125" s="56"/>
      <c r="AQ125" s="56"/>
      <c r="AR125" s="56"/>
      <c r="AS125" s="56"/>
      <c r="AT125" s="56"/>
      <c r="AU125" s="56"/>
      <c r="AV125" s="62"/>
      <c r="AW125" s="56"/>
      <c r="AX125" s="56"/>
      <c r="AY125" s="56"/>
      <c r="AZ125" s="56"/>
      <c r="BA125" s="56"/>
      <c r="BB125" s="56"/>
      <c r="BC125" s="56"/>
      <c r="BD125" s="56"/>
      <c r="BE125" s="56"/>
      <c r="BF125" s="56"/>
      <c r="BG125" s="67"/>
      <c r="BH125" s="56"/>
      <c r="BI125" s="56"/>
      <c r="BJ125" s="56"/>
      <c r="BK125" s="56"/>
      <c r="BL125" s="56"/>
      <c r="BM125" s="67"/>
      <c r="BN125" s="55"/>
      <c r="BO125" s="55"/>
      <c r="BP125" s="57">
        <v>1</v>
      </c>
      <c r="BQ125" s="58">
        <v>1</v>
      </c>
      <c r="BR125" s="55">
        <v>1</v>
      </c>
      <c r="BS125" s="55"/>
      <c r="BT125" s="87" t="s">
        <v>623</v>
      </c>
      <c r="BU125" s="56"/>
      <c r="BV125" s="56"/>
      <c r="BW125" s="56"/>
      <c r="BX125" s="55"/>
    </row>
    <row r="126" spans="1:76" ht="28" customHeight="1" x14ac:dyDescent="0.15">
      <c r="A126" s="86">
        <v>122</v>
      </c>
      <c r="B126" s="58" t="s">
        <v>62</v>
      </c>
      <c r="C126" s="57"/>
      <c r="D126" s="55"/>
      <c r="E126" s="55"/>
      <c r="F126" s="55">
        <v>1</v>
      </c>
      <c r="G126" s="55"/>
      <c r="H126" s="55">
        <v>1</v>
      </c>
      <c r="I126" s="55"/>
      <c r="J126" s="55">
        <v>1</v>
      </c>
      <c r="K126" s="62"/>
      <c r="L126" s="56"/>
      <c r="M126" s="56"/>
      <c r="N126" s="56"/>
      <c r="O126" s="56"/>
      <c r="P126" s="56"/>
      <c r="Q126" s="56"/>
      <c r="R126" s="56"/>
      <c r="S126" s="56"/>
      <c r="T126" s="56"/>
      <c r="U126" s="56"/>
      <c r="V126" s="56"/>
      <c r="W126" s="56"/>
      <c r="X126" s="62" t="s">
        <v>369</v>
      </c>
      <c r="Y126" s="55"/>
      <c r="Z126" s="55"/>
      <c r="AA126" s="55"/>
      <c r="AB126" s="55"/>
      <c r="AC126" s="55"/>
      <c r="AD126" s="55"/>
      <c r="AE126" s="58">
        <v>1</v>
      </c>
      <c r="AF126" s="57"/>
      <c r="AG126" s="55"/>
      <c r="AH126" s="55"/>
      <c r="AI126" s="55"/>
      <c r="AJ126" s="55"/>
      <c r="AK126" s="58"/>
      <c r="AL126" s="55"/>
      <c r="AM126" s="55"/>
      <c r="AN126" s="55"/>
      <c r="AO126" s="55"/>
      <c r="AP126" s="55"/>
      <c r="AQ126" s="55"/>
      <c r="AR126" s="55"/>
      <c r="AS126" s="55"/>
      <c r="AT126" s="55"/>
      <c r="AU126" s="55"/>
      <c r="AV126" s="57"/>
      <c r="AW126" s="55"/>
      <c r="AX126" s="55"/>
      <c r="AY126" s="55"/>
      <c r="AZ126" s="55"/>
      <c r="BA126" s="55"/>
      <c r="BB126" s="55"/>
      <c r="BC126" s="55"/>
      <c r="BD126" s="55"/>
      <c r="BE126" s="55"/>
      <c r="BF126" s="55"/>
      <c r="BG126" s="58"/>
      <c r="BH126" s="55"/>
      <c r="BI126" s="55"/>
      <c r="BJ126" s="55"/>
      <c r="BK126" s="55"/>
      <c r="BL126" s="55"/>
      <c r="BM126" s="58"/>
      <c r="BN126" s="55"/>
      <c r="BO126" s="55"/>
      <c r="BP126" s="57">
        <v>1</v>
      </c>
      <c r="BQ126" s="58"/>
      <c r="BR126" s="55"/>
      <c r="BS126" s="55">
        <v>1</v>
      </c>
      <c r="BT126" s="87" t="s">
        <v>624</v>
      </c>
      <c r="BU126" s="56"/>
      <c r="BV126" s="56"/>
      <c r="BW126" s="56"/>
      <c r="BX126" s="55"/>
    </row>
    <row r="127" spans="1:76" ht="28" customHeight="1" x14ac:dyDescent="0.15">
      <c r="A127" s="86">
        <v>123</v>
      </c>
      <c r="B127" s="58" t="s">
        <v>309</v>
      </c>
      <c r="C127" s="57">
        <v>1</v>
      </c>
      <c r="D127" s="55">
        <v>1</v>
      </c>
      <c r="E127" s="55">
        <v>1</v>
      </c>
      <c r="F127" s="55">
        <v>1</v>
      </c>
      <c r="G127" s="55"/>
      <c r="H127" s="55">
        <v>1</v>
      </c>
      <c r="I127" s="55"/>
      <c r="J127" s="55">
        <v>1</v>
      </c>
      <c r="K127" s="62"/>
      <c r="L127" s="56"/>
      <c r="M127" s="56"/>
      <c r="N127" s="56"/>
      <c r="O127" s="56"/>
      <c r="P127" s="56"/>
      <c r="Q127" s="56"/>
      <c r="R127" s="56"/>
      <c r="S127" s="56"/>
      <c r="T127" s="56"/>
      <c r="U127" s="56"/>
      <c r="V127" s="56"/>
      <c r="W127" s="56"/>
      <c r="X127" s="62" t="s">
        <v>294</v>
      </c>
      <c r="Y127" s="55"/>
      <c r="Z127" s="55"/>
      <c r="AA127" s="55"/>
      <c r="AB127" s="55"/>
      <c r="AC127" s="55"/>
      <c r="AD127" s="55"/>
      <c r="AE127" s="58">
        <v>1</v>
      </c>
      <c r="AF127" s="57"/>
      <c r="AG127" s="55"/>
      <c r="AH127" s="55"/>
      <c r="AI127" s="55"/>
      <c r="AJ127" s="55"/>
      <c r="AK127" s="58">
        <v>1</v>
      </c>
      <c r="AL127" s="55"/>
      <c r="AM127" s="55"/>
      <c r="AN127" s="55"/>
      <c r="AO127" s="55"/>
      <c r="AP127" s="55"/>
      <c r="AQ127" s="55"/>
      <c r="AR127" s="55"/>
      <c r="AS127" s="55"/>
      <c r="AT127" s="55"/>
      <c r="AU127" s="55">
        <v>1</v>
      </c>
      <c r="AV127" s="57"/>
      <c r="AW127" s="55"/>
      <c r="AX127" s="55"/>
      <c r="AY127" s="55"/>
      <c r="AZ127" s="55"/>
      <c r="BA127" s="55"/>
      <c r="BB127" s="55"/>
      <c r="BC127" s="55"/>
      <c r="BD127" s="55"/>
      <c r="BE127" s="55"/>
      <c r="BF127" s="55"/>
      <c r="BG127" s="58">
        <v>1</v>
      </c>
      <c r="BH127" s="55"/>
      <c r="BI127" s="55"/>
      <c r="BJ127" s="55"/>
      <c r="BK127" s="55"/>
      <c r="BL127" s="55"/>
      <c r="BM127" s="58"/>
      <c r="BN127" s="55">
        <v>1</v>
      </c>
      <c r="BO127" s="55">
        <v>1</v>
      </c>
      <c r="BP127" s="57"/>
      <c r="BQ127" s="58">
        <v>1</v>
      </c>
      <c r="BR127" s="55"/>
      <c r="BS127" s="55">
        <v>1</v>
      </c>
      <c r="BT127" s="87" t="s">
        <v>625</v>
      </c>
      <c r="BU127" s="56"/>
      <c r="BV127" s="56"/>
      <c r="BW127" s="56"/>
      <c r="BX127" s="55"/>
    </row>
    <row r="128" spans="1:76" ht="28" customHeight="1" x14ac:dyDescent="0.15">
      <c r="A128" s="86">
        <v>124</v>
      </c>
      <c r="B128" s="58" t="s">
        <v>309</v>
      </c>
      <c r="C128" s="57">
        <v>1</v>
      </c>
      <c r="D128" s="55">
        <v>1</v>
      </c>
      <c r="E128" s="55">
        <v>1</v>
      </c>
      <c r="F128" s="55"/>
      <c r="G128" s="55">
        <v>1</v>
      </c>
      <c r="H128" s="55">
        <v>1</v>
      </c>
      <c r="I128" s="55"/>
      <c r="J128" s="55"/>
      <c r="K128" s="62"/>
      <c r="L128" s="56"/>
      <c r="M128" s="56"/>
      <c r="N128" s="56"/>
      <c r="O128" s="56"/>
      <c r="P128" s="56">
        <v>1</v>
      </c>
      <c r="Q128" s="56">
        <v>1</v>
      </c>
      <c r="R128" s="56"/>
      <c r="S128" s="56"/>
      <c r="T128" s="56"/>
      <c r="U128" s="56"/>
      <c r="V128" s="56"/>
      <c r="W128" s="56"/>
      <c r="X128" s="62" t="s">
        <v>295</v>
      </c>
      <c r="Y128" s="55"/>
      <c r="Z128" s="55"/>
      <c r="AA128" s="55"/>
      <c r="AB128" s="55"/>
      <c r="AC128" s="55"/>
      <c r="AD128" s="55"/>
      <c r="AE128" s="58"/>
      <c r="AF128" s="57"/>
      <c r="AG128" s="55"/>
      <c r="AH128" s="55"/>
      <c r="AI128" s="55"/>
      <c r="AJ128" s="55"/>
      <c r="AK128" s="58"/>
      <c r="AL128" s="55"/>
      <c r="AM128" s="55"/>
      <c r="AN128" s="55"/>
      <c r="AO128" s="55"/>
      <c r="AP128" s="55"/>
      <c r="AQ128" s="55"/>
      <c r="AR128" s="55"/>
      <c r="AS128" s="55"/>
      <c r="AT128" s="55"/>
      <c r="AU128" s="55"/>
      <c r="AV128" s="57">
        <v>1</v>
      </c>
      <c r="AW128" s="55"/>
      <c r="AX128" s="55">
        <v>1</v>
      </c>
      <c r="AY128" s="55"/>
      <c r="AZ128" s="55"/>
      <c r="BA128" s="55">
        <v>1</v>
      </c>
      <c r="BB128" s="55"/>
      <c r="BC128" s="55"/>
      <c r="BD128" s="55"/>
      <c r="BE128" s="55"/>
      <c r="BF128" s="55"/>
      <c r="BG128" s="58"/>
      <c r="BH128" s="55"/>
      <c r="BI128" s="55"/>
      <c r="BJ128" s="55"/>
      <c r="BK128" s="55"/>
      <c r="BL128" s="55"/>
      <c r="BM128" s="58"/>
      <c r="BN128" s="55">
        <v>1</v>
      </c>
      <c r="BO128" s="55">
        <v>1</v>
      </c>
      <c r="BP128" s="57"/>
      <c r="BQ128" s="58">
        <v>1</v>
      </c>
      <c r="BR128" s="55"/>
      <c r="BS128" s="55">
        <v>1</v>
      </c>
      <c r="BT128" s="87" t="s">
        <v>626</v>
      </c>
      <c r="BU128" s="56"/>
      <c r="BV128" s="56"/>
      <c r="BW128" s="56"/>
      <c r="BX128" s="55"/>
    </row>
    <row r="129" spans="1:76" ht="28" customHeight="1" x14ac:dyDescent="0.15">
      <c r="A129" s="86">
        <v>125</v>
      </c>
      <c r="B129" s="58" t="s">
        <v>309</v>
      </c>
      <c r="C129" s="57">
        <v>1</v>
      </c>
      <c r="D129" s="55"/>
      <c r="E129" s="55"/>
      <c r="F129" s="55">
        <v>1</v>
      </c>
      <c r="G129" s="55"/>
      <c r="H129" s="55">
        <v>1</v>
      </c>
      <c r="I129" s="55"/>
      <c r="J129" s="55">
        <v>1</v>
      </c>
      <c r="K129" s="62"/>
      <c r="L129" s="56"/>
      <c r="M129" s="56"/>
      <c r="N129" s="56"/>
      <c r="O129" s="56"/>
      <c r="P129" s="56"/>
      <c r="Q129" s="56"/>
      <c r="R129" s="56"/>
      <c r="S129" s="56"/>
      <c r="T129" s="56"/>
      <c r="U129" s="56"/>
      <c r="V129" s="56"/>
      <c r="W129" s="56"/>
      <c r="X129" s="62" t="s">
        <v>370</v>
      </c>
      <c r="Y129" s="55"/>
      <c r="Z129" s="55"/>
      <c r="AA129" s="55"/>
      <c r="AB129" s="55"/>
      <c r="AC129" s="55"/>
      <c r="AD129" s="55"/>
      <c r="AE129" s="58"/>
      <c r="AF129" s="57"/>
      <c r="AG129" s="55"/>
      <c r="AH129" s="55"/>
      <c r="AI129" s="55"/>
      <c r="AJ129" s="55"/>
      <c r="AK129" s="58"/>
      <c r="AL129" s="55"/>
      <c r="AM129" s="55"/>
      <c r="AN129" s="55"/>
      <c r="AO129" s="55"/>
      <c r="AP129" s="55"/>
      <c r="AQ129" s="55"/>
      <c r="AR129" s="55"/>
      <c r="AS129" s="55"/>
      <c r="AT129" s="55"/>
      <c r="AU129" s="55"/>
      <c r="AV129" s="57"/>
      <c r="AW129" s="55"/>
      <c r="AX129" s="55"/>
      <c r="AY129" s="55"/>
      <c r="AZ129" s="55"/>
      <c r="BA129" s="55"/>
      <c r="BB129" s="55"/>
      <c r="BC129" s="55"/>
      <c r="BD129" s="55"/>
      <c r="BE129" s="55"/>
      <c r="BF129" s="55"/>
      <c r="BG129" s="58"/>
      <c r="BH129" s="55"/>
      <c r="BI129" s="55"/>
      <c r="BJ129" s="55"/>
      <c r="BK129" s="55"/>
      <c r="BL129" s="55"/>
      <c r="BM129" s="58"/>
      <c r="BN129" s="55">
        <v>1</v>
      </c>
      <c r="BO129" s="55">
        <v>1</v>
      </c>
      <c r="BP129" s="57"/>
      <c r="BQ129" s="58">
        <v>1</v>
      </c>
      <c r="BR129" s="55"/>
      <c r="BS129" s="55">
        <v>1</v>
      </c>
      <c r="BT129" s="87" t="s">
        <v>627</v>
      </c>
      <c r="BU129" s="56"/>
      <c r="BV129" s="56"/>
      <c r="BW129" s="56"/>
      <c r="BX129" s="55"/>
    </row>
    <row r="130" spans="1:76" ht="28" customHeight="1" x14ac:dyDescent="0.15">
      <c r="A130" s="86">
        <v>126</v>
      </c>
      <c r="B130" s="58" t="s">
        <v>309</v>
      </c>
      <c r="C130" s="57">
        <v>1</v>
      </c>
      <c r="D130" s="55"/>
      <c r="E130" s="55"/>
      <c r="F130" s="55"/>
      <c r="G130" s="55"/>
      <c r="H130" s="55">
        <v>1</v>
      </c>
      <c r="I130" s="55"/>
      <c r="J130" s="55"/>
      <c r="K130" s="62"/>
      <c r="L130" s="56"/>
      <c r="M130" s="56"/>
      <c r="N130" s="56"/>
      <c r="O130" s="56"/>
      <c r="P130" s="56"/>
      <c r="Q130" s="56"/>
      <c r="R130" s="56"/>
      <c r="S130" s="56"/>
      <c r="T130" s="56"/>
      <c r="U130" s="56"/>
      <c r="V130" s="56"/>
      <c r="W130" s="56"/>
      <c r="X130" s="62" t="s">
        <v>143</v>
      </c>
      <c r="Y130" s="55"/>
      <c r="Z130" s="55"/>
      <c r="AA130" s="55"/>
      <c r="AB130" s="55"/>
      <c r="AC130" s="55"/>
      <c r="AD130" s="55"/>
      <c r="AE130" s="58"/>
      <c r="AF130" s="57"/>
      <c r="AG130" s="55"/>
      <c r="AH130" s="55"/>
      <c r="AI130" s="55"/>
      <c r="AJ130" s="55"/>
      <c r="AK130" s="58"/>
      <c r="AL130" s="55">
        <v>1</v>
      </c>
      <c r="AM130" s="55"/>
      <c r="AN130" s="55"/>
      <c r="AO130" s="55"/>
      <c r="AP130" s="55"/>
      <c r="AQ130" s="55"/>
      <c r="AR130" s="55"/>
      <c r="AS130" s="55"/>
      <c r="AT130" s="55"/>
      <c r="AU130" s="55"/>
      <c r="AV130" s="57"/>
      <c r="AW130" s="55"/>
      <c r="AX130" s="55"/>
      <c r="AY130" s="55"/>
      <c r="AZ130" s="55"/>
      <c r="BA130" s="55"/>
      <c r="BB130" s="55"/>
      <c r="BC130" s="55"/>
      <c r="BD130" s="55"/>
      <c r="BE130" s="55"/>
      <c r="BF130" s="55"/>
      <c r="BG130" s="58"/>
      <c r="BH130" s="55"/>
      <c r="BI130" s="55"/>
      <c r="BJ130" s="55"/>
      <c r="BK130" s="55"/>
      <c r="BL130" s="55"/>
      <c r="BM130" s="58"/>
      <c r="BN130" s="55">
        <v>1</v>
      </c>
      <c r="BO130" s="55">
        <v>1</v>
      </c>
      <c r="BP130" s="57"/>
      <c r="BQ130" s="58">
        <v>1</v>
      </c>
      <c r="BR130" s="55">
        <v>1</v>
      </c>
      <c r="BS130" s="55"/>
      <c r="BT130" s="88" t="s">
        <v>628</v>
      </c>
      <c r="BU130" s="56"/>
      <c r="BV130" s="56"/>
      <c r="BW130" s="56"/>
      <c r="BX130" s="55"/>
    </row>
    <row r="131" spans="1:76" ht="28" customHeight="1" x14ac:dyDescent="0.15">
      <c r="A131" s="86">
        <v>127</v>
      </c>
      <c r="B131" s="58" t="s">
        <v>309</v>
      </c>
      <c r="C131" s="57">
        <v>1</v>
      </c>
      <c r="D131" s="55"/>
      <c r="E131" s="55"/>
      <c r="F131" s="55"/>
      <c r="G131" s="55"/>
      <c r="H131" s="55">
        <v>1</v>
      </c>
      <c r="I131" s="55"/>
      <c r="J131" s="55"/>
      <c r="K131" s="62"/>
      <c r="L131" s="56"/>
      <c r="M131" s="56"/>
      <c r="N131" s="56"/>
      <c r="O131" s="56"/>
      <c r="P131" s="56"/>
      <c r="Q131" s="56"/>
      <c r="R131" s="56"/>
      <c r="S131" s="56"/>
      <c r="T131" s="56"/>
      <c r="U131" s="56"/>
      <c r="V131" s="56"/>
      <c r="W131" s="56"/>
      <c r="X131" s="62" t="s">
        <v>147</v>
      </c>
      <c r="Y131" s="55"/>
      <c r="Z131" s="55"/>
      <c r="AA131" s="55"/>
      <c r="AB131" s="55"/>
      <c r="AC131" s="55"/>
      <c r="AD131" s="55"/>
      <c r="AE131" s="58"/>
      <c r="AF131" s="57"/>
      <c r="AG131" s="55"/>
      <c r="AH131" s="55"/>
      <c r="AI131" s="55"/>
      <c r="AJ131" s="55"/>
      <c r="AK131" s="58"/>
      <c r="AL131" s="55"/>
      <c r="AM131" s="55">
        <v>1</v>
      </c>
      <c r="AN131" s="55"/>
      <c r="AO131" s="55"/>
      <c r="AP131" s="55"/>
      <c r="AQ131" s="55"/>
      <c r="AR131" s="55"/>
      <c r="AS131" s="55"/>
      <c r="AT131" s="55"/>
      <c r="AU131" s="55"/>
      <c r="AV131" s="57"/>
      <c r="AW131" s="55"/>
      <c r="AX131" s="55"/>
      <c r="AY131" s="55"/>
      <c r="AZ131" s="55"/>
      <c r="BA131" s="55"/>
      <c r="BB131" s="55"/>
      <c r="BC131" s="55"/>
      <c r="BD131" s="55"/>
      <c r="BE131" s="55"/>
      <c r="BF131" s="55"/>
      <c r="BG131" s="58"/>
      <c r="BH131" s="55"/>
      <c r="BI131" s="55"/>
      <c r="BJ131" s="55"/>
      <c r="BK131" s="55"/>
      <c r="BL131" s="55"/>
      <c r="BM131" s="58"/>
      <c r="BN131" s="55"/>
      <c r="BO131" s="55">
        <v>1</v>
      </c>
      <c r="BP131" s="57"/>
      <c r="BQ131" s="58">
        <v>1</v>
      </c>
      <c r="BR131" s="55">
        <v>1</v>
      </c>
      <c r="BS131" s="55"/>
      <c r="BT131" s="88" t="s">
        <v>629</v>
      </c>
      <c r="BU131" s="56"/>
      <c r="BV131" s="56"/>
      <c r="BW131" s="56"/>
      <c r="BX131" s="55"/>
    </row>
    <row r="132" spans="1:76" ht="28" customHeight="1" x14ac:dyDescent="0.15">
      <c r="A132" s="86">
        <v>128</v>
      </c>
      <c r="B132" s="58" t="s">
        <v>309</v>
      </c>
      <c r="C132" s="57">
        <v>1</v>
      </c>
      <c r="D132" s="55"/>
      <c r="E132" s="55"/>
      <c r="F132" s="55"/>
      <c r="G132" s="55"/>
      <c r="H132" s="55">
        <v>1</v>
      </c>
      <c r="I132" s="55"/>
      <c r="J132" s="55"/>
      <c r="K132" s="62"/>
      <c r="L132" s="56"/>
      <c r="M132" s="56"/>
      <c r="N132" s="56"/>
      <c r="O132" s="56">
        <v>1</v>
      </c>
      <c r="P132" s="56"/>
      <c r="Q132" s="56"/>
      <c r="R132" s="56"/>
      <c r="S132" s="56"/>
      <c r="T132" s="56"/>
      <c r="U132" s="56"/>
      <c r="V132" s="56"/>
      <c r="W132" s="56"/>
      <c r="X132" s="62" t="s">
        <v>287</v>
      </c>
      <c r="Y132" s="55"/>
      <c r="Z132" s="55"/>
      <c r="AA132" s="55"/>
      <c r="AB132" s="55"/>
      <c r="AC132" s="55"/>
      <c r="AD132" s="55"/>
      <c r="AE132" s="58"/>
      <c r="AF132" s="57"/>
      <c r="AG132" s="55"/>
      <c r="AH132" s="55"/>
      <c r="AI132" s="55"/>
      <c r="AJ132" s="55"/>
      <c r="AK132" s="58"/>
      <c r="AL132" s="55"/>
      <c r="AM132" s="55"/>
      <c r="AN132" s="55">
        <v>1</v>
      </c>
      <c r="AO132" s="55"/>
      <c r="AP132" s="55"/>
      <c r="AQ132" s="55"/>
      <c r="AR132" s="55"/>
      <c r="AS132" s="55"/>
      <c r="AT132" s="55"/>
      <c r="AU132" s="55"/>
      <c r="AV132" s="57"/>
      <c r="AW132" s="55"/>
      <c r="AX132" s="55"/>
      <c r="AY132" s="55"/>
      <c r="AZ132" s="55"/>
      <c r="BA132" s="55"/>
      <c r="BB132" s="55"/>
      <c r="BC132" s="55"/>
      <c r="BD132" s="55"/>
      <c r="BE132" s="55"/>
      <c r="BF132" s="55"/>
      <c r="BG132" s="58"/>
      <c r="BH132" s="55"/>
      <c r="BI132" s="55"/>
      <c r="BJ132" s="55"/>
      <c r="BK132" s="55"/>
      <c r="BL132" s="55"/>
      <c r="BM132" s="58"/>
      <c r="BN132" s="55">
        <v>1</v>
      </c>
      <c r="BO132" s="55">
        <v>1</v>
      </c>
      <c r="BP132" s="57"/>
      <c r="BQ132" s="58">
        <v>1</v>
      </c>
      <c r="BR132" s="55">
        <v>1</v>
      </c>
      <c r="BS132" s="55"/>
      <c r="BT132" s="87" t="s">
        <v>630</v>
      </c>
      <c r="BU132" s="56"/>
      <c r="BV132" s="56"/>
      <c r="BW132" s="56"/>
      <c r="BX132" s="55"/>
    </row>
    <row r="133" spans="1:76" ht="28" customHeight="1" x14ac:dyDescent="0.15">
      <c r="A133" s="86">
        <v>129</v>
      </c>
      <c r="B133" s="58" t="s">
        <v>309</v>
      </c>
      <c r="C133" s="57">
        <v>1</v>
      </c>
      <c r="D133" s="55">
        <v>1</v>
      </c>
      <c r="E133" s="55"/>
      <c r="F133" s="55">
        <v>1</v>
      </c>
      <c r="G133" s="55"/>
      <c r="H133" s="55">
        <v>1</v>
      </c>
      <c r="I133" s="55"/>
      <c r="J133" s="55"/>
      <c r="K133" s="62"/>
      <c r="L133" s="56"/>
      <c r="M133" s="56"/>
      <c r="N133" s="56"/>
      <c r="O133" s="56"/>
      <c r="P133" s="56"/>
      <c r="Q133" s="56"/>
      <c r="R133" s="56"/>
      <c r="S133" s="56"/>
      <c r="T133" s="56"/>
      <c r="U133" s="56"/>
      <c r="V133" s="56"/>
      <c r="W133" s="56"/>
      <c r="X133" s="62" t="s">
        <v>287</v>
      </c>
      <c r="Y133" s="55"/>
      <c r="Z133" s="55"/>
      <c r="AA133" s="55"/>
      <c r="AB133" s="55"/>
      <c r="AC133" s="55"/>
      <c r="AD133" s="55"/>
      <c r="AE133" s="58"/>
      <c r="AF133" s="57"/>
      <c r="AG133" s="55"/>
      <c r="AH133" s="55"/>
      <c r="AI133" s="55"/>
      <c r="AJ133" s="55"/>
      <c r="AK133" s="58"/>
      <c r="AL133" s="55"/>
      <c r="AM133" s="55"/>
      <c r="AN133" s="55">
        <v>1</v>
      </c>
      <c r="AO133" s="55"/>
      <c r="AP133" s="55"/>
      <c r="AQ133" s="55"/>
      <c r="AR133" s="55"/>
      <c r="AS133" s="55"/>
      <c r="AT133" s="55"/>
      <c r="AU133" s="55"/>
      <c r="AV133" s="57"/>
      <c r="AW133" s="55"/>
      <c r="AX133" s="55"/>
      <c r="AY133" s="55"/>
      <c r="AZ133" s="55"/>
      <c r="BA133" s="55"/>
      <c r="BB133" s="55"/>
      <c r="BC133" s="55"/>
      <c r="BD133" s="55"/>
      <c r="BE133" s="55"/>
      <c r="BF133" s="55"/>
      <c r="BG133" s="58"/>
      <c r="BH133" s="55"/>
      <c r="BI133" s="55"/>
      <c r="BJ133" s="55"/>
      <c r="BK133" s="55"/>
      <c r="BL133" s="55"/>
      <c r="BM133" s="58"/>
      <c r="BN133" s="55"/>
      <c r="BO133" s="55">
        <v>1</v>
      </c>
      <c r="BP133" s="57"/>
      <c r="BQ133" s="58">
        <v>1</v>
      </c>
      <c r="BR133" s="55">
        <v>1</v>
      </c>
      <c r="BS133" s="55"/>
      <c r="BT133" s="87" t="s">
        <v>288</v>
      </c>
      <c r="BU133" s="56"/>
      <c r="BV133" s="56"/>
      <c r="BW133" s="56"/>
      <c r="BX133" s="55"/>
    </row>
    <row r="134" spans="1:76" ht="28" customHeight="1" x14ac:dyDescent="0.15">
      <c r="A134" s="86">
        <v>130</v>
      </c>
      <c r="B134" s="58" t="s">
        <v>309</v>
      </c>
      <c r="C134" s="57">
        <v>1</v>
      </c>
      <c r="D134" s="55">
        <v>1</v>
      </c>
      <c r="E134" s="55"/>
      <c r="F134" s="55"/>
      <c r="G134" s="55"/>
      <c r="H134" s="55">
        <v>1</v>
      </c>
      <c r="I134" s="55"/>
      <c r="J134" s="55"/>
      <c r="K134" s="62"/>
      <c r="L134" s="56"/>
      <c r="M134" s="56"/>
      <c r="N134" s="56"/>
      <c r="O134" s="56"/>
      <c r="P134" s="56">
        <v>1</v>
      </c>
      <c r="Q134" s="56">
        <v>1</v>
      </c>
      <c r="R134" s="56"/>
      <c r="S134" s="56"/>
      <c r="T134" s="56"/>
      <c r="U134" s="56"/>
      <c r="V134" s="56"/>
      <c r="W134" s="56"/>
      <c r="X134" s="62" t="s">
        <v>296</v>
      </c>
      <c r="Y134" s="55"/>
      <c r="Z134" s="55"/>
      <c r="AA134" s="55"/>
      <c r="AB134" s="55"/>
      <c r="AC134" s="55"/>
      <c r="AD134" s="55"/>
      <c r="AE134" s="58"/>
      <c r="AF134" s="57"/>
      <c r="AG134" s="55"/>
      <c r="AH134" s="55"/>
      <c r="AI134" s="55"/>
      <c r="AJ134" s="55"/>
      <c r="AK134" s="58"/>
      <c r="AL134" s="55"/>
      <c r="AM134" s="55"/>
      <c r="AN134" s="55"/>
      <c r="AO134" s="55"/>
      <c r="AP134" s="55"/>
      <c r="AQ134" s="55"/>
      <c r="AR134" s="55"/>
      <c r="AS134" s="55"/>
      <c r="AT134" s="55">
        <v>1</v>
      </c>
      <c r="AU134" s="55"/>
      <c r="AV134" s="57">
        <v>1</v>
      </c>
      <c r="AW134" s="55"/>
      <c r="AX134" s="55"/>
      <c r="AY134" s="55"/>
      <c r="AZ134" s="55"/>
      <c r="BA134" s="55"/>
      <c r="BB134" s="55"/>
      <c r="BC134" s="55">
        <v>1</v>
      </c>
      <c r="BD134" s="55"/>
      <c r="BE134" s="55"/>
      <c r="BF134" s="55"/>
      <c r="BG134" s="58"/>
      <c r="BH134" s="55"/>
      <c r="BI134" s="55"/>
      <c r="BJ134" s="55"/>
      <c r="BK134" s="55"/>
      <c r="BL134" s="55"/>
      <c r="BM134" s="58"/>
      <c r="BN134" s="55"/>
      <c r="BO134" s="55">
        <v>1</v>
      </c>
      <c r="BP134" s="57"/>
      <c r="BQ134" s="58">
        <v>1</v>
      </c>
      <c r="BR134" s="55">
        <v>1</v>
      </c>
      <c r="BS134" s="55"/>
      <c r="BT134" s="87" t="s">
        <v>631</v>
      </c>
      <c r="BU134" s="56"/>
      <c r="BV134" s="56"/>
      <c r="BW134" s="56"/>
      <c r="BX134" s="55"/>
    </row>
    <row r="135" spans="1:76" ht="28" customHeight="1" x14ac:dyDescent="0.15">
      <c r="A135" s="86">
        <v>131</v>
      </c>
      <c r="B135" s="58" t="s">
        <v>309</v>
      </c>
      <c r="C135" s="57">
        <v>1</v>
      </c>
      <c r="D135" s="55">
        <v>1</v>
      </c>
      <c r="E135" s="55">
        <v>1</v>
      </c>
      <c r="F135" s="55"/>
      <c r="G135" s="55"/>
      <c r="H135" s="55">
        <v>1</v>
      </c>
      <c r="I135" s="55"/>
      <c r="J135" s="55"/>
      <c r="K135" s="62"/>
      <c r="L135" s="56"/>
      <c r="M135" s="56">
        <v>1</v>
      </c>
      <c r="N135" s="56"/>
      <c r="O135" s="56"/>
      <c r="P135" s="56">
        <v>1</v>
      </c>
      <c r="Q135" s="56">
        <v>1</v>
      </c>
      <c r="R135" s="56"/>
      <c r="S135" s="56"/>
      <c r="T135" s="56"/>
      <c r="U135" s="56"/>
      <c r="V135" s="56"/>
      <c r="W135" s="56"/>
      <c r="X135" s="62" t="s">
        <v>371</v>
      </c>
      <c r="Y135" s="55"/>
      <c r="Z135" s="55"/>
      <c r="AA135" s="55"/>
      <c r="AB135" s="55"/>
      <c r="AC135" s="55"/>
      <c r="AD135" s="55"/>
      <c r="AE135" s="58"/>
      <c r="AF135" s="57">
        <v>1</v>
      </c>
      <c r="AG135" s="55"/>
      <c r="AH135" s="55"/>
      <c r="AI135" s="55"/>
      <c r="AJ135" s="55"/>
      <c r="AK135" s="58"/>
      <c r="AL135" s="55"/>
      <c r="AM135" s="55"/>
      <c r="AN135" s="55"/>
      <c r="AO135" s="55"/>
      <c r="AP135" s="55"/>
      <c r="AQ135" s="55"/>
      <c r="AR135" s="55"/>
      <c r="AS135" s="55"/>
      <c r="AT135" s="55">
        <v>1</v>
      </c>
      <c r="AU135" s="55"/>
      <c r="AV135" s="57"/>
      <c r="AW135" s="55"/>
      <c r="AX135" s="55"/>
      <c r="AY135" s="55"/>
      <c r="AZ135" s="55"/>
      <c r="BA135" s="55"/>
      <c r="BB135" s="55"/>
      <c r="BC135" s="55"/>
      <c r="BD135" s="55"/>
      <c r="BE135" s="55"/>
      <c r="BF135" s="55"/>
      <c r="BG135" s="58"/>
      <c r="BH135" s="55"/>
      <c r="BI135" s="55"/>
      <c r="BJ135" s="55"/>
      <c r="BK135" s="55"/>
      <c r="BL135" s="55"/>
      <c r="BM135" s="58"/>
      <c r="BN135" s="55"/>
      <c r="BO135" s="55">
        <v>1</v>
      </c>
      <c r="BP135" s="57"/>
      <c r="BQ135" s="58">
        <v>1</v>
      </c>
      <c r="BR135" s="55">
        <v>1</v>
      </c>
      <c r="BS135" s="55"/>
      <c r="BT135" s="87" t="s">
        <v>632</v>
      </c>
      <c r="BU135" s="56"/>
      <c r="BV135" s="56"/>
      <c r="BW135" s="56"/>
      <c r="BX135" s="55"/>
    </row>
    <row r="136" spans="1:76" ht="28" customHeight="1" x14ac:dyDescent="0.15">
      <c r="A136" s="86">
        <v>132</v>
      </c>
      <c r="B136" s="58" t="s">
        <v>309</v>
      </c>
      <c r="C136" s="57">
        <v>1</v>
      </c>
      <c r="D136" s="55">
        <v>1</v>
      </c>
      <c r="E136" s="55">
        <v>1</v>
      </c>
      <c r="F136" s="55"/>
      <c r="G136" s="55"/>
      <c r="H136" s="55">
        <v>1</v>
      </c>
      <c r="I136" s="55"/>
      <c r="J136" s="55"/>
      <c r="K136" s="62"/>
      <c r="L136" s="56"/>
      <c r="M136" s="56">
        <v>1</v>
      </c>
      <c r="N136" s="56"/>
      <c r="O136" s="56"/>
      <c r="P136" s="56">
        <v>1</v>
      </c>
      <c r="Q136" s="56">
        <v>1</v>
      </c>
      <c r="R136" s="56"/>
      <c r="S136" s="56"/>
      <c r="T136" s="56"/>
      <c r="U136" s="56"/>
      <c r="V136" s="56"/>
      <c r="W136" s="56"/>
      <c r="X136" s="62" t="s">
        <v>332</v>
      </c>
      <c r="Y136" s="55"/>
      <c r="Z136" s="55"/>
      <c r="AA136" s="55"/>
      <c r="AB136" s="55"/>
      <c r="AC136" s="55"/>
      <c r="AD136" s="55"/>
      <c r="AE136" s="58"/>
      <c r="AF136" s="57"/>
      <c r="AG136" s="55"/>
      <c r="AH136" s="55"/>
      <c r="AI136" s="55"/>
      <c r="AJ136" s="55"/>
      <c r="AK136" s="58"/>
      <c r="AL136" s="55"/>
      <c r="AM136" s="55"/>
      <c r="AN136" s="55"/>
      <c r="AO136" s="55"/>
      <c r="AP136" s="55"/>
      <c r="AQ136" s="55"/>
      <c r="AR136" s="55"/>
      <c r="AS136" s="55"/>
      <c r="AT136" s="55">
        <v>1</v>
      </c>
      <c r="AU136" s="55"/>
      <c r="AV136" s="57"/>
      <c r="AW136" s="55"/>
      <c r="AX136" s="55"/>
      <c r="AY136" s="55"/>
      <c r="AZ136" s="55"/>
      <c r="BA136" s="55"/>
      <c r="BB136" s="55"/>
      <c r="BC136" s="55"/>
      <c r="BD136" s="55"/>
      <c r="BE136" s="55"/>
      <c r="BF136" s="55"/>
      <c r="BG136" s="58"/>
      <c r="BH136" s="55"/>
      <c r="BI136" s="55"/>
      <c r="BJ136" s="55"/>
      <c r="BK136" s="55"/>
      <c r="BL136" s="55"/>
      <c r="BM136" s="58"/>
      <c r="BN136" s="55"/>
      <c r="BO136" s="55">
        <v>1</v>
      </c>
      <c r="BP136" s="57"/>
      <c r="BQ136" s="58">
        <v>1</v>
      </c>
      <c r="BR136" s="55">
        <v>1</v>
      </c>
      <c r="BS136" s="55"/>
      <c r="BT136" s="87" t="s">
        <v>633</v>
      </c>
      <c r="BU136" s="56"/>
      <c r="BV136" s="56"/>
      <c r="BW136" s="56"/>
      <c r="BX136" s="55"/>
    </row>
    <row r="137" spans="1:76" ht="28" customHeight="1" x14ac:dyDescent="0.15">
      <c r="A137" s="86">
        <v>133</v>
      </c>
      <c r="B137" s="58" t="s">
        <v>309</v>
      </c>
      <c r="C137" s="57">
        <v>1</v>
      </c>
      <c r="D137" s="55">
        <v>1</v>
      </c>
      <c r="E137" s="55"/>
      <c r="F137" s="55"/>
      <c r="G137" s="55"/>
      <c r="H137" s="55">
        <v>1</v>
      </c>
      <c r="I137" s="55"/>
      <c r="J137" s="55"/>
      <c r="K137" s="62"/>
      <c r="L137" s="56"/>
      <c r="M137" s="56"/>
      <c r="N137" s="56"/>
      <c r="O137" s="56"/>
      <c r="P137" s="56"/>
      <c r="Q137" s="56"/>
      <c r="R137" s="56"/>
      <c r="S137" s="56"/>
      <c r="T137" s="56"/>
      <c r="U137" s="56"/>
      <c r="V137" s="56"/>
      <c r="W137" s="56"/>
      <c r="X137" s="62" t="s">
        <v>372</v>
      </c>
      <c r="Y137" s="55"/>
      <c r="Z137" s="55"/>
      <c r="AA137" s="55"/>
      <c r="AB137" s="55"/>
      <c r="AC137" s="55"/>
      <c r="AD137" s="55"/>
      <c r="AE137" s="58"/>
      <c r="AF137" s="57"/>
      <c r="AG137" s="55"/>
      <c r="AH137" s="55"/>
      <c r="AI137" s="55"/>
      <c r="AJ137" s="55"/>
      <c r="AK137" s="58"/>
      <c r="AL137" s="55"/>
      <c r="AM137" s="55"/>
      <c r="AN137" s="55"/>
      <c r="AO137" s="55">
        <v>1</v>
      </c>
      <c r="AP137" s="55"/>
      <c r="AQ137" s="55"/>
      <c r="AR137" s="55"/>
      <c r="AS137" s="55"/>
      <c r="AT137" s="55"/>
      <c r="AU137" s="55"/>
      <c r="AV137" s="57"/>
      <c r="AW137" s="55"/>
      <c r="AX137" s="55"/>
      <c r="AY137" s="55"/>
      <c r="AZ137" s="55"/>
      <c r="BA137" s="55"/>
      <c r="BB137" s="55"/>
      <c r="BC137" s="55"/>
      <c r="BD137" s="55"/>
      <c r="BE137" s="55"/>
      <c r="BF137" s="55"/>
      <c r="BG137" s="58"/>
      <c r="BH137" s="55"/>
      <c r="BI137" s="55"/>
      <c r="BJ137" s="55"/>
      <c r="BK137" s="55"/>
      <c r="BL137" s="55"/>
      <c r="BM137" s="58"/>
      <c r="BN137" s="55"/>
      <c r="BO137" s="55">
        <v>1</v>
      </c>
      <c r="BP137" s="57"/>
      <c r="BQ137" s="58">
        <v>1</v>
      </c>
      <c r="BR137" s="55">
        <v>1</v>
      </c>
      <c r="BS137" s="55"/>
      <c r="BT137" s="87" t="s">
        <v>634</v>
      </c>
      <c r="BU137" s="56"/>
      <c r="BV137" s="56"/>
      <c r="BW137" s="56"/>
      <c r="BX137" s="55"/>
    </row>
    <row r="138" spans="1:76" ht="28" customHeight="1" x14ac:dyDescent="0.15">
      <c r="A138" s="86">
        <v>134</v>
      </c>
      <c r="B138" s="58" t="s">
        <v>309</v>
      </c>
      <c r="C138" s="57">
        <v>1</v>
      </c>
      <c r="D138" s="55">
        <v>1</v>
      </c>
      <c r="E138" s="55">
        <v>1</v>
      </c>
      <c r="F138" s="55"/>
      <c r="G138" s="55"/>
      <c r="H138" s="55">
        <v>1</v>
      </c>
      <c r="I138" s="55"/>
      <c r="J138" s="55"/>
      <c r="K138" s="62"/>
      <c r="L138" s="56"/>
      <c r="M138" s="56"/>
      <c r="N138" s="56"/>
      <c r="O138" s="56"/>
      <c r="P138" s="56"/>
      <c r="Q138" s="56"/>
      <c r="R138" s="56"/>
      <c r="S138" s="56"/>
      <c r="T138" s="56"/>
      <c r="U138" s="56"/>
      <c r="V138" s="56"/>
      <c r="W138" s="56"/>
      <c r="X138" s="62" t="s">
        <v>339</v>
      </c>
      <c r="Y138" s="55"/>
      <c r="Z138" s="55"/>
      <c r="AA138" s="55"/>
      <c r="AB138" s="55"/>
      <c r="AC138" s="55"/>
      <c r="AD138" s="55"/>
      <c r="AE138" s="58"/>
      <c r="AF138" s="57"/>
      <c r="AG138" s="55"/>
      <c r="AH138" s="55"/>
      <c r="AI138" s="55">
        <v>1</v>
      </c>
      <c r="AJ138" s="55"/>
      <c r="AK138" s="58"/>
      <c r="AL138" s="55"/>
      <c r="AM138" s="55"/>
      <c r="AN138" s="55"/>
      <c r="AO138" s="55"/>
      <c r="AP138" s="55"/>
      <c r="AQ138" s="55"/>
      <c r="AR138" s="55"/>
      <c r="AS138" s="55"/>
      <c r="AT138" s="55"/>
      <c r="AU138" s="55"/>
      <c r="AV138" s="57"/>
      <c r="AW138" s="55"/>
      <c r="AX138" s="55"/>
      <c r="AY138" s="55"/>
      <c r="AZ138" s="55"/>
      <c r="BA138" s="55"/>
      <c r="BB138" s="55"/>
      <c r="BC138" s="55"/>
      <c r="BD138" s="55"/>
      <c r="BE138" s="55"/>
      <c r="BF138" s="55"/>
      <c r="BG138" s="58"/>
      <c r="BH138" s="55"/>
      <c r="BI138" s="55"/>
      <c r="BJ138" s="55"/>
      <c r="BK138" s="55"/>
      <c r="BL138" s="55"/>
      <c r="BM138" s="58"/>
      <c r="BN138" s="55"/>
      <c r="BO138" s="55">
        <v>1</v>
      </c>
      <c r="BP138" s="57">
        <v>1</v>
      </c>
      <c r="BQ138" s="58"/>
      <c r="BR138" s="55">
        <v>1</v>
      </c>
      <c r="BS138" s="55"/>
      <c r="BT138" s="87" t="s">
        <v>635</v>
      </c>
      <c r="BU138" s="56"/>
      <c r="BV138" s="56"/>
      <c r="BW138" s="56"/>
      <c r="BX138" s="55"/>
    </row>
    <row r="139" spans="1:76" ht="28" customHeight="1" x14ac:dyDescent="0.15">
      <c r="A139" s="86">
        <v>135</v>
      </c>
      <c r="B139" s="58" t="s">
        <v>309</v>
      </c>
      <c r="C139" s="57">
        <v>1</v>
      </c>
      <c r="D139" s="55">
        <v>1</v>
      </c>
      <c r="E139" s="55">
        <v>1</v>
      </c>
      <c r="F139" s="55"/>
      <c r="G139" s="55"/>
      <c r="H139" s="55">
        <v>1</v>
      </c>
      <c r="I139" s="55"/>
      <c r="J139" s="55">
        <v>1</v>
      </c>
      <c r="K139" s="62"/>
      <c r="L139" s="56"/>
      <c r="M139" s="56"/>
      <c r="N139" s="56"/>
      <c r="O139" s="56"/>
      <c r="P139" s="56"/>
      <c r="Q139" s="56"/>
      <c r="R139" s="56"/>
      <c r="S139" s="56"/>
      <c r="T139" s="56"/>
      <c r="U139" s="56"/>
      <c r="V139" s="56"/>
      <c r="W139" s="56"/>
      <c r="X139" s="62" t="s">
        <v>373</v>
      </c>
      <c r="Y139" s="55"/>
      <c r="Z139" s="55"/>
      <c r="AA139" s="55"/>
      <c r="AB139" s="55"/>
      <c r="AC139" s="55"/>
      <c r="AD139" s="55"/>
      <c r="AE139" s="58"/>
      <c r="AF139" s="57"/>
      <c r="AG139" s="55"/>
      <c r="AH139" s="55"/>
      <c r="AI139" s="55">
        <v>1</v>
      </c>
      <c r="AJ139" s="55"/>
      <c r="AK139" s="58"/>
      <c r="AL139" s="55"/>
      <c r="AM139" s="55"/>
      <c r="AN139" s="55"/>
      <c r="AO139" s="55"/>
      <c r="AP139" s="55"/>
      <c r="AQ139" s="55"/>
      <c r="AR139" s="55"/>
      <c r="AS139" s="55"/>
      <c r="AT139" s="55"/>
      <c r="AU139" s="55"/>
      <c r="AV139" s="57"/>
      <c r="AW139" s="55"/>
      <c r="AX139" s="55"/>
      <c r="AY139" s="55"/>
      <c r="AZ139" s="55"/>
      <c r="BA139" s="55"/>
      <c r="BB139" s="55"/>
      <c r="BC139" s="55"/>
      <c r="BD139" s="55"/>
      <c r="BE139" s="55"/>
      <c r="BF139" s="55"/>
      <c r="BG139" s="58"/>
      <c r="BH139" s="55"/>
      <c r="BI139" s="55"/>
      <c r="BJ139" s="55"/>
      <c r="BK139" s="55"/>
      <c r="BL139" s="55"/>
      <c r="BM139" s="58"/>
      <c r="BN139" s="55"/>
      <c r="BO139" s="55">
        <v>1</v>
      </c>
      <c r="BP139" s="57">
        <v>1</v>
      </c>
      <c r="BQ139" s="58"/>
      <c r="BR139" s="55">
        <v>1</v>
      </c>
      <c r="BS139" s="55"/>
      <c r="BT139" s="88" t="s">
        <v>636</v>
      </c>
      <c r="BU139" s="56"/>
      <c r="BV139" s="56"/>
      <c r="BW139" s="56"/>
      <c r="BX139" s="55"/>
    </row>
    <row r="140" spans="1:76" ht="28" customHeight="1" x14ac:dyDescent="0.15">
      <c r="A140" s="86">
        <v>136</v>
      </c>
      <c r="B140" s="58" t="s">
        <v>309</v>
      </c>
      <c r="C140" s="57">
        <v>1</v>
      </c>
      <c r="D140" s="55">
        <v>1</v>
      </c>
      <c r="E140" s="55">
        <v>1</v>
      </c>
      <c r="F140" s="55"/>
      <c r="G140" s="55"/>
      <c r="H140" s="55">
        <v>1</v>
      </c>
      <c r="I140" s="55"/>
      <c r="J140" s="55">
        <v>1</v>
      </c>
      <c r="K140" s="62"/>
      <c r="L140" s="56"/>
      <c r="M140" s="56"/>
      <c r="N140" s="56"/>
      <c r="O140" s="56"/>
      <c r="P140" s="56"/>
      <c r="Q140" s="56"/>
      <c r="R140" s="56"/>
      <c r="S140" s="56"/>
      <c r="T140" s="56"/>
      <c r="U140" s="56"/>
      <c r="V140" s="56"/>
      <c r="W140" s="56"/>
      <c r="X140" s="62" t="s">
        <v>373</v>
      </c>
      <c r="Y140" s="55"/>
      <c r="Z140" s="55"/>
      <c r="AA140" s="55"/>
      <c r="AB140" s="55"/>
      <c r="AC140" s="55"/>
      <c r="AD140" s="55"/>
      <c r="AE140" s="58"/>
      <c r="AF140" s="57"/>
      <c r="AG140" s="55"/>
      <c r="AH140" s="55"/>
      <c r="AI140" s="55">
        <v>1</v>
      </c>
      <c r="AJ140" s="55"/>
      <c r="AK140" s="58"/>
      <c r="AL140" s="55"/>
      <c r="AM140" s="55"/>
      <c r="AN140" s="55"/>
      <c r="AO140" s="55"/>
      <c r="AP140" s="55"/>
      <c r="AQ140" s="55"/>
      <c r="AR140" s="55"/>
      <c r="AS140" s="55"/>
      <c r="AT140" s="55"/>
      <c r="AU140" s="55"/>
      <c r="AV140" s="57"/>
      <c r="AW140" s="55"/>
      <c r="AX140" s="55"/>
      <c r="AY140" s="55"/>
      <c r="AZ140" s="55"/>
      <c r="BA140" s="55"/>
      <c r="BB140" s="55"/>
      <c r="BC140" s="55"/>
      <c r="BD140" s="55"/>
      <c r="BE140" s="55"/>
      <c r="BF140" s="55"/>
      <c r="BG140" s="58"/>
      <c r="BH140" s="55"/>
      <c r="BI140" s="55"/>
      <c r="BJ140" s="55"/>
      <c r="BK140" s="55"/>
      <c r="BL140" s="55"/>
      <c r="BM140" s="58"/>
      <c r="BN140" s="55"/>
      <c r="BO140" s="55">
        <v>1</v>
      </c>
      <c r="BP140" s="57">
        <v>1</v>
      </c>
      <c r="BQ140" s="58"/>
      <c r="BR140" s="55">
        <v>1</v>
      </c>
      <c r="BS140" s="55"/>
      <c r="BT140" s="88" t="s">
        <v>637</v>
      </c>
      <c r="BU140" s="56"/>
      <c r="BV140" s="56"/>
      <c r="BW140" s="56"/>
      <c r="BX140" s="55"/>
    </row>
    <row r="141" spans="1:76" ht="28" customHeight="1" x14ac:dyDescent="0.15">
      <c r="A141" s="86">
        <v>137</v>
      </c>
      <c r="B141" s="58" t="s">
        <v>309</v>
      </c>
      <c r="C141" s="57">
        <v>1</v>
      </c>
      <c r="D141" s="55">
        <v>1</v>
      </c>
      <c r="E141" s="55">
        <v>1</v>
      </c>
      <c r="F141" s="55"/>
      <c r="G141" s="55"/>
      <c r="H141" s="55">
        <v>1</v>
      </c>
      <c r="I141" s="55"/>
      <c r="J141" s="55">
        <v>1</v>
      </c>
      <c r="K141" s="62"/>
      <c r="L141" s="56"/>
      <c r="M141" s="56"/>
      <c r="N141" s="56"/>
      <c r="O141" s="56"/>
      <c r="P141" s="56"/>
      <c r="Q141" s="56"/>
      <c r="R141" s="56"/>
      <c r="S141" s="56"/>
      <c r="T141" s="56"/>
      <c r="U141" s="56"/>
      <c r="V141" s="56"/>
      <c r="W141" s="56"/>
      <c r="X141" s="62" t="s">
        <v>374</v>
      </c>
      <c r="Y141" s="55"/>
      <c r="Z141" s="55"/>
      <c r="AA141" s="55"/>
      <c r="AB141" s="55"/>
      <c r="AC141" s="55"/>
      <c r="AD141" s="55"/>
      <c r="AE141" s="58"/>
      <c r="AF141" s="57"/>
      <c r="AG141" s="55"/>
      <c r="AH141" s="55"/>
      <c r="AI141" s="55">
        <v>1</v>
      </c>
      <c r="AJ141" s="55"/>
      <c r="AK141" s="58"/>
      <c r="AL141" s="55"/>
      <c r="AM141" s="55"/>
      <c r="AN141" s="55"/>
      <c r="AO141" s="55"/>
      <c r="AP141" s="55"/>
      <c r="AQ141" s="55"/>
      <c r="AR141" s="55"/>
      <c r="AS141" s="55"/>
      <c r="AT141" s="55"/>
      <c r="AU141" s="55"/>
      <c r="AV141" s="57"/>
      <c r="AW141" s="55"/>
      <c r="AX141" s="55"/>
      <c r="AY141" s="55"/>
      <c r="AZ141" s="55"/>
      <c r="BA141" s="55"/>
      <c r="BB141" s="55"/>
      <c r="BC141" s="55"/>
      <c r="BD141" s="55"/>
      <c r="BE141" s="55"/>
      <c r="BF141" s="55"/>
      <c r="BG141" s="58"/>
      <c r="BH141" s="55"/>
      <c r="BI141" s="55"/>
      <c r="BJ141" s="55"/>
      <c r="BK141" s="55"/>
      <c r="BL141" s="55"/>
      <c r="BM141" s="58"/>
      <c r="BN141" s="55"/>
      <c r="BO141" s="55">
        <v>1</v>
      </c>
      <c r="BP141" s="57">
        <v>1</v>
      </c>
      <c r="BQ141" s="58"/>
      <c r="BR141" s="55">
        <v>1</v>
      </c>
      <c r="BS141" s="55"/>
      <c r="BT141" s="88" t="s">
        <v>638</v>
      </c>
      <c r="BU141" s="56"/>
      <c r="BV141" s="56"/>
      <c r="BW141" s="56"/>
      <c r="BX141" s="55"/>
    </row>
    <row r="142" spans="1:76" ht="28" customHeight="1" x14ac:dyDescent="0.15">
      <c r="A142" s="86">
        <v>138</v>
      </c>
      <c r="B142" s="58" t="s">
        <v>309</v>
      </c>
      <c r="C142" s="57">
        <v>1</v>
      </c>
      <c r="D142" s="55">
        <v>1</v>
      </c>
      <c r="E142" s="55">
        <v>1</v>
      </c>
      <c r="F142" s="55"/>
      <c r="G142" s="55"/>
      <c r="H142" s="55">
        <v>1</v>
      </c>
      <c r="I142" s="55"/>
      <c r="J142" s="55">
        <v>1</v>
      </c>
      <c r="K142" s="62"/>
      <c r="L142" s="56"/>
      <c r="M142" s="56"/>
      <c r="N142" s="56"/>
      <c r="O142" s="56"/>
      <c r="P142" s="56"/>
      <c r="Q142" s="56"/>
      <c r="R142" s="56"/>
      <c r="S142" s="56"/>
      <c r="T142" s="56"/>
      <c r="U142" s="56"/>
      <c r="V142" s="56"/>
      <c r="W142" s="56"/>
      <c r="X142" s="62" t="s">
        <v>375</v>
      </c>
      <c r="Y142" s="55"/>
      <c r="Z142" s="55"/>
      <c r="AA142" s="55"/>
      <c r="AB142" s="55"/>
      <c r="AC142" s="55"/>
      <c r="AD142" s="55"/>
      <c r="AE142" s="58"/>
      <c r="AF142" s="57"/>
      <c r="AG142" s="55"/>
      <c r="AH142" s="55"/>
      <c r="AI142" s="55">
        <v>1</v>
      </c>
      <c r="AJ142" s="55"/>
      <c r="AK142" s="58"/>
      <c r="AL142" s="55"/>
      <c r="AM142" s="55"/>
      <c r="AN142" s="55"/>
      <c r="AO142" s="55"/>
      <c r="AP142" s="55"/>
      <c r="AQ142" s="55"/>
      <c r="AR142" s="55"/>
      <c r="AS142" s="55"/>
      <c r="AT142" s="55"/>
      <c r="AU142" s="55"/>
      <c r="AV142" s="57"/>
      <c r="AW142" s="55"/>
      <c r="AX142" s="55"/>
      <c r="AY142" s="55"/>
      <c r="AZ142" s="55"/>
      <c r="BA142" s="55"/>
      <c r="BB142" s="55"/>
      <c r="BC142" s="55"/>
      <c r="BD142" s="55"/>
      <c r="BE142" s="55"/>
      <c r="BF142" s="55"/>
      <c r="BG142" s="58"/>
      <c r="BH142" s="55"/>
      <c r="BI142" s="55"/>
      <c r="BJ142" s="55"/>
      <c r="BK142" s="55"/>
      <c r="BL142" s="55"/>
      <c r="BM142" s="58"/>
      <c r="BN142" s="55"/>
      <c r="BO142" s="55">
        <v>1</v>
      </c>
      <c r="BP142" s="57"/>
      <c r="BQ142" s="58">
        <v>1</v>
      </c>
      <c r="BR142" s="55">
        <v>1</v>
      </c>
      <c r="BS142" s="55"/>
      <c r="BT142" s="88" t="s">
        <v>639</v>
      </c>
      <c r="BU142" s="56"/>
      <c r="BV142" s="56"/>
      <c r="BW142" s="56"/>
      <c r="BX142" s="55"/>
    </row>
    <row r="143" spans="1:76" ht="28" customHeight="1" x14ac:dyDescent="0.15">
      <c r="A143" s="86">
        <v>139</v>
      </c>
      <c r="B143" s="58" t="s">
        <v>309</v>
      </c>
      <c r="C143" s="57">
        <v>1</v>
      </c>
      <c r="D143" s="55">
        <v>1</v>
      </c>
      <c r="E143" s="55">
        <v>1</v>
      </c>
      <c r="F143" s="55"/>
      <c r="G143" s="55"/>
      <c r="H143" s="55">
        <v>1</v>
      </c>
      <c r="I143" s="55"/>
      <c r="J143" s="55">
        <v>1</v>
      </c>
      <c r="K143" s="62"/>
      <c r="L143" s="56"/>
      <c r="M143" s="56"/>
      <c r="N143" s="56"/>
      <c r="O143" s="56"/>
      <c r="P143" s="56"/>
      <c r="Q143" s="56"/>
      <c r="R143" s="56"/>
      <c r="S143" s="56"/>
      <c r="T143" s="56"/>
      <c r="U143" s="56"/>
      <c r="V143" s="56"/>
      <c r="W143" s="56"/>
      <c r="X143" s="62" t="s">
        <v>376</v>
      </c>
      <c r="Y143" s="55"/>
      <c r="Z143" s="55"/>
      <c r="AA143" s="55"/>
      <c r="AB143" s="55"/>
      <c r="AC143" s="55"/>
      <c r="AD143" s="55"/>
      <c r="AE143" s="58"/>
      <c r="AF143" s="57"/>
      <c r="AG143" s="55"/>
      <c r="AH143" s="55"/>
      <c r="AI143" s="55">
        <v>1</v>
      </c>
      <c r="AJ143" s="55"/>
      <c r="AK143" s="58"/>
      <c r="AL143" s="55"/>
      <c r="AM143" s="55"/>
      <c r="AN143" s="55"/>
      <c r="AO143" s="55"/>
      <c r="AP143" s="55"/>
      <c r="AQ143" s="55"/>
      <c r="AR143" s="55"/>
      <c r="AS143" s="55"/>
      <c r="AT143" s="55"/>
      <c r="AU143" s="55"/>
      <c r="AV143" s="57"/>
      <c r="AW143" s="55"/>
      <c r="AX143" s="55"/>
      <c r="AY143" s="55"/>
      <c r="AZ143" s="55"/>
      <c r="BA143" s="55"/>
      <c r="BB143" s="55"/>
      <c r="BC143" s="55"/>
      <c r="BD143" s="55"/>
      <c r="BE143" s="55"/>
      <c r="BF143" s="55"/>
      <c r="BG143" s="58"/>
      <c r="BH143" s="55"/>
      <c r="BI143" s="55"/>
      <c r="BJ143" s="55"/>
      <c r="BK143" s="55"/>
      <c r="BL143" s="55"/>
      <c r="BM143" s="58"/>
      <c r="BN143" s="55"/>
      <c r="BO143" s="55">
        <v>1</v>
      </c>
      <c r="BP143" s="57">
        <v>1</v>
      </c>
      <c r="BQ143" s="58"/>
      <c r="BR143" s="55">
        <v>1</v>
      </c>
      <c r="BS143" s="55"/>
      <c r="BT143" s="88" t="s">
        <v>640</v>
      </c>
      <c r="BU143" s="56"/>
      <c r="BV143" s="56"/>
      <c r="BW143" s="56"/>
      <c r="BX143" s="55"/>
    </row>
    <row r="144" spans="1:76" ht="28" customHeight="1" x14ac:dyDescent="0.15">
      <c r="A144" s="86">
        <v>140</v>
      </c>
      <c r="B144" s="58" t="s">
        <v>309</v>
      </c>
      <c r="C144" s="57">
        <v>1</v>
      </c>
      <c r="D144" s="55">
        <v>1</v>
      </c>
      <c r="E144" s="55">
        <v>1</v>
      </c>
      <c r="F144" s="55"/>
      <c r="G144" s="55"/>
      <c r="H144" s="55">
        <v>1</v>
      </c>
      <c r="I144" s="55"/>
      <c r="J144" s="55">
        <v>1</v>
      </c>
      <c r="K144" s="62"/>
      <c r="L144" s="56"/>
      <c r="M144" s="56"/>
      <c r="N144" s="56"/>
      <c r="O144" s="56"/>
      <c r="P144" s="56"/>
      <c r="Q144" s="56"/>
      <c r="R144" s="56"/>
      <c r="S144" s="56"/>
      <c r="T144" s="56"/>
      <c r="U144" s="56"/>
      <c r="V144" s="56"/>
      <c r="W144" s="56"/>
      <c r="X144" s="62" t="s">
        <v>377</v>
      </c>
      <c r="Y144" s="55"/>
      <c r="Z144" s="55"/>
      <c r="AA144" s="55"/>
      <c r="AB144" s="55"/>
      <c r="AC144" s="55"/>
      <c r="AD144" s="55"/>
      <c r="AE144" s="58"/>
      <c r="AF144" s="57"/>
      <c r="AG144" s="55"/>
      <c r="AH144" s="55"/>
      <c r="AI144" s="55">
        <v>1</v>
      </c>
      <c r="AJ144" s="55"/>
      <c r="AK144" s="58"/>
      <c r="AL144" s="55"/>
      <c r="AM144" s="55"/>
      <c r="AN144" s="55"/>
      <c r="AO144" s="55"/>
      <c r="AP144" s="55"/>
      <c r="AQ144" s="55"/>
      <c r="AR144" s="55"/>
      <c r="AS144" s="55"/>
      <c r="AT144" s="55"/>
      <c r="AU144" s="55"/>
      <c r="AV144" s="57"/>
      <c r="AW144" s="55"/>
      <c r="AX144" s="55"/>
      <c r="AY144" s="55"/>
      <c r="AZ144" s="55"/>
      <c r="BA144" s="55"/>
      <c r="BB144" s="55"/>
      <c r="BC144" s="55"/>
      <c r="BD144" s="55"/>
      <c r="BE144" s="55"/>
      <c r="BF144" s="55"/>
      <c r="BG144" s="58"/>
      <c r="BH144" s="55"/>
      <c r="BI144" s="55"/>
      <c r="BJ144" s="55"/>
      <c r="BK144" s="55"/>
      <c r="BL144" s="55"/>
      <c r="BM144" s="58"/>
      <c r="BN144" s="55"/>
      <c r="BO144" s="55">
        <v>1</v>
      </c>
      <c r="BP144" s="57">
        <v>1</v>
      </c>
      <c r="BQ144" s="58"/>
      <c r="BR144" s="55">
        <v>1</v>
      </c>
      <c r="BS144" s="55"/>
      <c r="BT144" s="88" t="s">
        <v>641</v>
      </c>
      <c r="BU144" s="56"/>
      <c r="BV144" s="56"/>
      <c r="BW144" s="56"/>
      <c r="BX144" s="55"/>
    </row>
    <row r="145" spans="1:76" ht="28" customHeight="1" x14ac:dyDescent="0.15">
      <c r="A145" s="86">
        <v>141</v>
      </c>
      <c r="B145" s="58" t="s">
        <v>309</v>
      </c>
      <c r="C145" s="57">
        <v>1</v>
      </c>
      <c r="D145" s="55">
        <v>1</v>
      </c>
      <c r="E145" s="55">
        <v>1</v>
      </c>
      <c r="F145" s="55"/>
      <c r="G145" s="55"/>
      <c r="H145" s="55">
        <v>1</v>
      </c>
      <c r="I145" s="55"/>
      <c r="J145" s="55">
        <v>1</v>
      </c>
      <c r="K145" s="62"/>
      <c r="L145" s="56"/>
      <c r="M145" s="56"/>
      <c r="N145" s="56"/>
      <c r="O145" s="56"/>
      <c r="P145" s="56"/>
      <c r="Q145" s="56"/>
      <c r="R145" s="56"/>
      <c r="S145" s="56"/>
      <c r="T145" s="56"/>
      <c r="U145" s="56"/>
      <c r="V145" s="56"/>
      <c r="W145" s="56"/>
      <c r="X145" s="62" t="s">
        <v>378</v>
      </c>
      <c r="Y145" s="55"/>
      <c r="Z145" s="55"/>
      <c r="AA145" s="55"/>
      <c r="AB145" s="55"/>
      <c r="AC145" s="55"/>
      <c r="AD145" s="55"/>
      <c r="AE145" s="58"/>
      <c r="AF145" s="57"/>
      <c r="AG145" s="55"/>
      <c r="AH145" s="55"/>
      <c r="AI145" s="55">
        <v>1</v>
      </c>
      <c r="AJ145" s="55"/>
      <c r="AK145" s="58"/>
      <c r="AL145" s="55"/>
      <c r="AM145" s="55"/>
      <c r="AN145" s="55"/>
      <c r="AO145" s="55"/>
      <c r="AP145" s="55"/>
      <c r="AQ145" s="55"/>
      <c r="AR145" s="55"/>
      <c r="AS145" s="55"/>
      <c r="AT145" s="55"/>
      <c r="AU145" s="55"/>
      <c r="AV145" s="57"/>
      <c r="AW145" s="55"/>
      <c r="AX145" s="55"/>
      <c r="AY145" s="55"/>
      <c r="AZ145" s="55"/>
      <c r="BA145" s="55"/>
      <c r="BB145" s="55"/>
      <c r="BC145" s="55"/>
      <c r="BD145" s="55"/>
      <c r="BE145" s="55"/>
      <c r="BF145" s="55"/>
      <c r="BG145" s="58"/>
      <c r="BH145" s="55"/>
      <c r="BI145" s="55"/>
      <c r="BJ145" s="55"/>
      <c r="BK145" s="55"/>
      <c r="BL145" s="55"/>
      <c r="BM145" s="58"/>
      <c r="BN145" s="55"/>
      <c r="BO145" s="55">
        <v>1</v>
      </c>
      <c r="BP145" s="57">
        <v>1</v>
      </c>
      <c r="BQ145" s="58"/>
      <c r="BR145" s="55">
        <v>1</v>
      </c>
      <c r="BS145" s="55"/>
      <c r="BT145" s="88" t="s">
        <v>642</v>
      </c>
      <c r="BU145" s="56"/>
      <c r="BV145" s="56"/>
      <c r="BW145" s="56"/>
      <c r="BX145" s="55"/>
    </row>
    <row r="146" spans="1:76" ht="28" customHeight="1" x14ac:dyDescent="0.15">
      <c r="A146" s="86">
        <v>142</v>
      </c>
      <c r="B146" s="58" t="s">
        <v>309</v>
      </c>
      <c r="C146" s="57">
        <v>1</v>
      </c>
      <c r="D146" s="55">
        <v>1</v>
      </c>
      <c r="E146" s="55">
        <v>1</v>
      </c>
      <c r="F146" s="55"/>
      <c r="G146" s="55"/>
      <c r="H146" s="55">
        <v>1</v>
      </c>
      <c r="I146" s="55"/>
      <c r="J146" s="55">
        <v>1</v>
      </c>
      <c r="K146" s="62"/>
      <c r="L146" s="56"/>
      <c r="M146" s="56"/>
      <c r="N146" s="56"/>
      <c r="O146" s="56"/>
      <c r="P146" s="56"/>
      <c r="Q146" s="56"/>
      <c r="R146" s="56"/>
      <c r="S146" s="56"/>
      <c r="T146" s="56"/>
      <c r="U146" s="56"/>
      <c r="V146" s="56"/>
      <c r="W146" s="56"/>
      <c r="X146" s="62" t="s">
        <v>379</v>
      </c>
      <c r="Y146" s="55"/>
      <c r="Z146" s="55"/>
      <c r="AA146" s="55"/>
      <c r="AB146" s="55"/>
      <c r="AC146" s="55"/>
      <c r="AD146" s="55"/>
      <c r="AE146" s="58"/>
      <c r="AF146" s="57"/>
      <c r="AG146" s="55"/>
      <c r="AH146" s="55"/>
      <c r="AI146" s="55">
        <v>1</v>
      </c>
      <c r="AJ146" s="55"/>
      <c r="AK146" s="58"/>
      <c r="AL146" s="55"/>
      <c r="AM146" s="55"/>
      <c r="AN146" s="55"/>
      <c r="AO146" s="55"/>
      <c r="AP146" s="55"/>
      <c r="AQ146" s="55"/>
      <c r="AR146" s="55"/>
      <c r="AS146" s="55"/>
      <c r="AT146" s="55"/>
      <c r="AU146" s="55"/>
      <c r="AV146" s="57"/>
      <c r="AW146" s="55"/>
      <c r="AX146" s="55"/>
      <c r="AY146" s="55"/>
      <c r="AZ146" s="55"/>
      <c r="BA146" s="55"/>
      <c r="BB146" s="55"/>
      <c r="BC146" s="55"/>
      <c r="BD146" s="55"/>
      <c r="BE146" s="55"/>
      <c r="BF146" s="55"/>
      <c r="BG146" s="58"/>
      <c r="BH146" s="55"/>
      <c r="BI146" s="55"/>
      <c r="BJ146" s="55"/>
      <c r="BK146" s="55"/>
      <c r="BL146" s="55"/>
      <c r="BM146" s="58"/>
      <c r="BN146" s="55"/>
      <c r="BO146" s="55">
        <v>1</v>
      </c>
      <c r="BP146" s="57">
        <v>1</v>
      </c>
      <c r="BQ146" s="58"/>
      <c r="BR146" s="55">
        <v>1</v>
      </c>
      <c r="BS146" s="55"/>
      <c r="BT146" s="87" t="s">
        <v>643</v>
      </c>
      <c r="BU146" s="56"/>
      <c r="BV146" s="56"/>
      <c r="BW146" s="56"/>
      <c r="BX146" s="55"/>
    </row>
    <row r="147" spans="1:76" ht="28" customHeight="1" x14ac:dyDescent="0.15">
      <c r="A147" s="86">
        <v>143</v>
      </c>
      <c r="B147" s="58" t="s">
        <v>309</v>
      </c>
      <c r="C147" s="57">
        <v>1</v>
      </c>
      <c r="D147" s="55">
        <v>1</v>
      </c>
      <c r="E147" s="55">
        <v>1</v>
      </c>
      <c r="F147" s="55"/>
      <c r="G147" s="55"/>
      <c r="H147" s="55">
        <v>1</v>
      </c>
      <c r="I147" s="55"/>
      <c r="J147" s="55">
        <v>1</v>
      </c>
      <c r="K147" s="62"/>
      <c r="L147" s="56"/>
      <c r="M147" s="56"/>
      <c r="N147" s="56"/>
      <c r="O147" s="56"/>
      <c r="P147" s="56"/>
      <c r="Q147" s="56"/>
      <c r="R147" s="56"/>
      <c r="S147" s="56"/>
      <c r="T147" s="56"/>
      <c r="U147" s="56"/>
      <c r="V147" s="56"/>
      <c r="W147" s="56"/>
      <c r="X147" s="62" t="s">
        <v>376</v>
      </c>
      <c r="Y147" s="55"/>
      <c r="Z147" s="55"/>
      <c r="AA147" s="55"/>
      <c r="AB147" s="55"/>
      <c r="AC147" s="55"/>
      <c r="AD147" s="55"/>
      <c r="AE147" s="58"/>
      <c r="AF147" s="57"/>
      <c r="AG147" s="55"/>
      <c r="AH147" s="55"/>
      <c r="AI147" s="55">
        <v>1</v>
      </c>
      <c r="AJ147" s="55"/>
      <c r="AK147" s="58"/>
      <c r="AL147" s="55"/>
      <c r="AM147" s="55"/>
      <c r="AN147" s="55"/>
      <c r="AO147" s="55"/>
      <c r="AP147" s="55"/>
      <c r="AQ147" s="55"/>
      <c r="AR147" s="55"/>
      <c r="AS147" s="55"/>
      <c r="AT147" s="55"/>
      <c r="AU147" s="55"/>
      <c r="AV147" s="57"/>
      <c r="AW147" s="55"/>
      <c r="AX147" s="55"/>
      <c r="AY147" s="55"/>
      <c r="AZ147" s="55"/>
      <c r="BA147" s="55"/>
      <c r="BB147" s="55"/>
      <c r="BC147" s="55"/>
      <c r="BD147" s="55"/>
      <c r="BE147" s="55"/>
      <c r="BF147" s="55"/>
      <c r="BG147" s="58"/>
      <c r="BH147" s="55"/>
      <c r="BI147" s="55"/>
      <c r="BJ147" s="55"/>
      <c r="BK147" s="55"/>
      <c r="BL147" s="55"/>
      <c r="BM147" s="58"/>
      <c r="BN147" s="55"/>
      <c r="BO147" s="55">
        <v>1</v>
      </c>
      <c r="BP147" s="57">
        <v>1</v>
      </c>
      <c r="BQ147" s="58"/>
      <c r="BR147" s="55">
        <v>1</v>
      </c>
      <c r="BS147" s="55"/>
      <c r="BT147" s="87" t="s">
        <v>644</v>
      </c>
      <c r="BU147" s="56"/>
      <c r="BV147" s="56"/>
      <c r="BW147" s="56"/>
      <c r="BX147" s="55"/>
    </row>
    <row r="148" spans="1:76" ht="28" customHeight="1" x14ac:dyDescent="0.15">
      <c r="A148" s="86">
        <v>144</v>
      </c>
      <c r="B148" s="58" t="s">
        <v>309</v>
      </c>
      <c r="C148" s="57">
        <v>1</v>
      </c>
      <c r="D148" s="55">
        <v>1</v>
      </c>
      <c r="E148" s="55">
        <v>1</v>
      </c>
      <c r="F148" s="55"/>
      <c r="G148" s="55"/>
      <c r="H148" s="55">
        <v>1</v>
      </c>
      <c r="I148" s="55"/>
      <c r="J148" s="55">
        <v>1</v>
      </c>
      <c r="K148" s="62"/>
      <c r="L148" s="56"/>
      <c r="M148" s="56"/>
      <c r="N148" s="56"/>
      <c r="O148" s="56"/>
      <c r="P148" s="56"/>
      <c r="Q148" s="56"/>
      <c r="R148" s="56"/>
      <c r="S148" s="56"/>
      <c r="T148" s="56"/>
      <c r="U148" s="56"/>
      <c r="V148" s="56"/>
      <c r="W148" s="56"/>
      <c r="X148" s="62" t="s">
        <v>376</v>
      </c>
      <c r="Y148" s="55"/>
      <c r="Z148" s="55"/>
      <c r="AA148" s="55"/>
      <c r="AB148" s="55"/>
      <c r="AC148" s="55"/>
      <c r="AD148" s="55"/>
      <c r="AE148" s="58"/>
      <c r="AF148" s="57"/>
      <c r="AG148" s="55"/>
      <c r="AH148" s="55"/>
      <c r="AI148" s="55">
        <v>1</v>
      </c>
      <c r="AJ148" s="55"/>
      <c r="AK148" s="58"/>
      <c r="AL148" s="55"/>
      <c r="AM148" s="55"/>
      <c r="AN148" s="55"/>
      <c r="AO148" s="55"/>
      <c r="AP148" s="55"/>
      <c r="AQ148" s="55"/>
      <c r="AR148" s="55"/>
      <c r="AS148" s="55"/>
      <c r="AT148" s="55"/>
      <c r="AU148" s="55"/>
      <c r="AV148" s="57"/>
      <c r="AW148" s="55"/>
      <c r="AX148" s="55"/>
      <c r="AY148" s="55"/>
      <c r="AZ148" s="55"/>
      <c r="BA148" s="55"/>
      <c r="BB148" s="55"/>
      <c r="BC148" s="55"/>
      <c r="BD148" s="55"/>
      <c r="BE148" s="55"/>
      <c r="BF148" s="55"/>
      <c r="BG148" s="58"/>
      <c r="BH148" s="55"/>
      <c r="BI148" s="55"/>
      <c r="BJ148" s="55"/>
      <c r="BK148" s="55"/>
      <c r="BL148" s="55"/>
      <c r="BM148" s="58"/>
      <c r="BN148" s="55"/>
      <c r="BO148" s="55">
        <v>1</v>
      </c>
      <c r="BP148" s="57">
        <v>1</v>
      </c>
      <c r="BQ148" s="58"/>
      <c r="BR148" s="55">
        <v>1</v>
      </c>
      <c r="BS148" s="55"/>
      <c r="BT148" s="88" t="s">
        <v>645</v>
      </c>
      <c r="BU148" s="56"/>
      <c r="BV148" s="56"/>
      <c r="BW148" s="56"/>
      <c r="BX148" s="55"/>
    </row>
    <row r="149" spans="1:76" ht="28" customHeight="1" x14ac:dyDescent="0.15">
      <c r="A149" s="86">
        <v>145</v>
      </c>
      <c r="B149" s="58" t="s">
        <v>309</v>
      </c>
      <c r="C149" s="57">
        <v>1</v>
      </c>
      <c r="D149" s="55">
        <v>1</v>
      </c>
      <c r="E149" s="55">
        <v>1</v>
      </c>
      <c r="F149" s="55"/>
      <c r="G149" s="55"/>
      <c r="H149" s="55">
        <v>1</v>
      </c>
      <c r="I149" s="55"/>
      <c r="J149" s="55">
        <v>1</v>
      </c>
      <c r="K149" s="62"/>
      <c r="L149" s="56"/>
      <c r="M149" s="56"/>
      <c r="N149" s="56"/>
      <c r="O149" s="56"/>
      <c r="P149" s="56"/>
      <c r="Q149" s="56"/>
      <c r="R149" s="56"/>
      <c r="S149" s="56"/>
      <c r="T149" s="56"/>
      <c r="U149" s="56"/>
      <c r="V149" s="56"/>
      <c r="W149" s="56"/>
      <c r="X149" s="62" t="s">
        <v>380</v>
      </c>
      <c r="Y149" s="55"/>
      <c r="Z149" s="55"/>
      <c r="AA149" s="55"/>
      <c r="AB149" s="55"/>
      <c r="AC149" s="55"/>
      <c r="AD149" s="55"/>
      <c r="AE149" s="58"/>
      <c r="AF149" s="57"/>
      <c r="AG149" s="55"/>
      <c r="AH149" s="55"/>
      <c r="AI149" s="55">
        <v>1</v>
      </c>
      <c r="AJ149" s="55"/>
      <c r="AK149" s="58"/>
      <c r="AL149" s="55"/>
      <c r="AM149" s="55"/>
      <c r="AN149" s="55"/>
      <c r="AO149" s="55"/>
      <c r="AP149" s="55"/>
      <c r="AQ149" s="55"/>
      <c r="AR149" s="55"/>
      <c r="AS149" s="55"/>
      <c r="AT149" s="55"/>
      <c r="AU149" s="55"/>
      <c r="AV149" s="57"/>
      <c r="AW149" s="55"/>
      <c r="AX149" s="55"/>
      <c r="AY149" s="55"/>
      <c r="AZ149" s="55"/>
      <c r="BA149" s="55"/>
      <c r="BB149" s="55"/>
      <c r="BC149" s="55"/>
      <c r="BD149" s="55"/>
      <c r="BE149" s="55"/>
      <c r="BF149" s="55"/>
      <c r="BG149" s="58"/>
      <c r="BH149" s="55"/>
      <c r="BI149" s="55"/>
      <c r="BJ149" s="55"/>
      <c r="BK149" s="55"/>
      <c r="BL149" s="55"/>
      <c r="BM149" s="58"/>
      <c r="BN149" s="55"/>
      <c r="BO149" s="55">
        <v>1</v>
      </c>
      <c r="BP149" s="57">
        <v>1</v>
      </c>
      <c r="BQ149" s="58"/>
      <c r="BR149" s="55">
        <v>1</v>
      </c>
      <c r="BS149" s="55"/>
      <c r="BT149" s="88" t="s">
        <v>646</v>
      </c>
      <c r="BU149" s="56"/>
      <c r="BV149" s="56"/>
      <c r="BW149" s="56"/>
      <c r="BX149" s="55"/>
    </row>
    <row r="150" spans="1:76" ht="28" customHeight="1" x14ac:dyDescent="0.15">
      <c r="A150" s="86">
        <v>146</v>
      </c>
      <c r="B150" s="58" t="s">
        <v>309</v>
      </c>
      <c r="C150" s="57">
        <v>1</v>
      </c>
      <c r="D150" s="55">
        <v>1</v>
      </c>
      <c r="E150" s="55">
        <v>1</v>
      </c>
      <c r="F150" s="55"/>
      <c r="G150" s="55"/>
      <c r="H150" s="55">
        <v>1</v>
      </c>
      <c r="I150" s="55"/>
      <c r="J150" s="55">
        <v>1</v>
      </c>
      <c r="K150" s="62"/>
      <c r="L150" s="56"/>
      <c r="M150" s="56"/>
      <c r="N150" s="56"/>
      <c r="O150" s="56"/>
      <c r="P150" s="56"/>
      <c r="Q150" s="56"/>
      <c r="R150" s="56"/>
      <c r="S150" s="56"/>
      <c r="T150" s="56"/>
      <c r="U150" s="56"/>
      <c r="V150" s="56"/>
      <c r="W150" s="56"/>
      <c r="X150" s="62" t="s">
        <v>378</v>
      </c>
      <c r="Y150" s="55"/>
      <c r="Z150" s="55"/>
      <c r="AA150" s="55"/>
      <c r="AB150" s="55"/>
      <c r="AC150" s="55"/>
      <c r="AD150" s="55"/>
      <c r="AE150" s="58"/>
      <c r="AF150" s="57"/>
      <c r="AG150" s="55"/>
      <c r="AH150" s="55"/>
      <c r="AI150" s="55">
        <v>1</v>
      </c>
      <c r="AJ150" s="55"/>
      <c r="AK150" s="58"/>
      <c r="AL150" s="55"/>
      <c r="AM150" s="55"/>
      <c r="AN150" s="55"/>
      <c r="AO150" s="55"/>
      <c r="AP150" s="55"/>
      <c r="AQ150" s="55"/>
      <c r="AR150" s="55"/>
      <c r="AS150" s="55"/>
      <c r="AT150" s="55"/>
      <c r="AU150" s="55"/>
      <c r="AV150" s="57"/>
      <c r="AW150" s="55"/>
      <c r="AX150" s="55"/>
      <c r="AY150" s="55"/>
      <c r="AZ150" s="55"/>
      <c r="BA150" s="55"/>
      <c r="BB150" s="55"/>
      <c r="BC150" s="55"/>
      <c r="BD150" s="55"/>
      <c r="BE150" s="55"/>
      <c r="BF150" s="55"/>
      <c r="BG150" s="58"/>
      <c r="BH150" s="55"/>
      <c r="BI150" s="55"/>
      <c r="BJ150" s="55"/>
      <c r="BK150" s="55"/>
      <c r="BL150" s="55"/>
      <c r="BM150" s="58"/>
      <c r="BN150" s="55"/>
      <c r="BO150" s="55">
        <v>1</v>
      </c>
      <c r="BP150" s="57">
        <v>1</v>
      </c>
      <c r="BQ150" s="58"/>
      <c r="BR150" s="55">
        <v>1</v>
      </c>
      <c r="BS150" s="55"/>
      <c r="BT150" s="88" t="s">
        <v>647</v>
      </c>
      <c r="BU150" s="56"/>
      <c r="BV150" s="56"/>
      <c r="BW150" s="56"/>
      <c r="BX150" s="55"/>
    </row>
    <row r="151" spans="1:76" ht="28" customHeight="1" x14ac:dyDescent="0.15">
      <c r="A151" s="86">
        <v>147</v>
      </c>
      <c r="B151" s="58" t="s">
        <v>309</v>
      </c>
      <c r="C151" s="57">
        <v>1</v>
      </c>
      <c r="D151" s="55">
        <v>1</v>
      </c>
      <c r="E151" s="55">
        <v>1</v>
      </c>
      <c r="F151" s="55"/>
      <c r="G151" s="55"/>
      <c r="H151" s="55">
        <v>1</v>
      </c>
      <c r="I151" s="55"/>
      <c r="J151" s="55"/>
      <c r="K151" s="62"/>
      <c r="L151" s="56"/>
      <c r="M151" s="56"/>
      <c r="N151" s="56"/>
      <c r="O151" s="56"/>
      <c r="P151" s="56"/>
      <c r="Q151" s="56"/>
      <c r="R151" s="56"/>
      <c r="S151" s="56"/>
      <c r="T151" s="56"/>
      <c r="U151" s="56"/>
      <c r="V151" s="56"/>
      <c r="W151" s="56"/>
      <c r="X151" s="62" t="s">
        <v>289</v>
      </c>
      <c r="Y151" s="55"/>
      <c r="Z151" s="55"/>
      <c r="AA151" s="55"/>
      <c r="AB151" s="55"/>
      <c r="AC151" s="55"/>
      <c r="AD151" s="55"/>
      <c r="AE151" s="58"/>
      <c r="AF151" s="57"/>
      <c r="AG151" s="55"/>
      <c r="AH151" s="55"/>
      <c r="AI151" s="55">
        <v>1</v>
      </c>
      <c r="AJ151" s="55"/>
      <c r="AK151" s="58"/>
      <c r="AL151" s="55"/>
      <c r="AM151" s="55"/>
      <c r="AN151" s="55"/>
      <c r="AO151" s="55"/>
      <c r="AP151" s="55"/>
      <c r="AQ151" s="55"/>
      <c r="AR151" s="55"/>
      <c r="AS151" s="55"/>
      <c r="AT151" s="55"/>
      <c r="AU151" s="55"/>
      <c r="AV151" s="57"/>
      <c r="AW151" s="55"/>
      <c r="AX151" s="55"/>
      <c r="AY151" s="55"/>
      <c r="AZ151" s="55"/>
      <c r="BA151" s="55"/>
      <c r="BB151" s="55"/>
      <c r="BC151" s="55"/>
      <c r="BD151" s="55"/>
      <c r="BE151" s="55"/>
      <c r="BF151" s="55"/>
      <c r="BG151" s="58"/>
      <c r="BH151" s="55"/>
      <c r="BI151" s="55"/>
      <c r="BJ151" s="55"/>
      <c r="BK151" s="55"/>
      <c r="BL151" s="55"/>
      <c r="BM151" s="58"/>
      <c r="BN151" s="55"/>
      <c r="BO151" s="55">
        <v>1</v>
      </c>
      <c r="BP151" s="57">
        <v>1</v>
      </c>
      <c r="BQ151" s="58"/>
      <c r="BR151" s="55">
        <v>1</v>
      </c>
      <c r="BS151" s="55"/>
      <c r="BT151" s="87" t="s">
        <v>648</v>
      </c>
      <c r="BU151" s="56"/>
      <c r="BV151" s="56"/>
      <c r="BW151" s="56"/>
      <c r="BX151" s="55"/>
    </row>
    <row r="152" spans="1:76" ht="28" customHeight="1" x14ac:dyDescent="0.15">
      <c r="A152" s="86">
        <v>148</v>
      </c>
      <c r="B152" s="58" t="s">
        <v>309</v>
      </c>
      <c r="C152" s="57">
        <v>1</v>
      </c>
      <c r="D152" s="55">
        <v>1</v>
      </c>
      <c r="E152" s="55">
        <v>1</v>
      </c>
      <c r="F152" s="55"/>
      <c r="G152" s="55"/>
      <c r="H152" s="55">
        <v>1</v>
      </c>
      <c r="I152" s="55"/>
      <c r="J152" s="55"/>
      <c r="K152" s="62"/>
      <c r="L152" s="56"/>
      <c r="M152" s="56">
        <v>1</v>
      </c>
      <c r="N152" s="56"/>
      <c r="O152" s="56"/>
      <c r="P152" s="56">
        <v>1</v>
      </c>
      <c r="Q152" s="56">
        <v>1</v>
      </c>
      <c r="R152" s="56"/>
      <c r="S152" s="56"/>
      <c r="T152" s="56"/>
      <c r="U152" s="56"/>
      <c r="V152" s="56"/>
      <c r="W152" s="56"/>
      <c r="X152" s="62" t="s">
        <v>381</v>
      </c>
      <c r="Y152" s="55"/>
      <c r="Z152" s="55"/>
      <c r="AA152" s="55"/>
      <c r="AB152" s="55"/>
      <c r="AC152" s="55"/>
      <c r="AD152" s="55"/>
      <c r="AE152" s="58"/>
      <c r="AF152" s="57"/>
      <c r="AG152" s="55"/>
      <c r="AH152" s="55">
        <v>1</v>
      </c>
      <c r="AI152" s="55"/>
      <c r="AJ152" s="55"/>
      <c r="AK152" s="58"/>
      <c r="AL152" s="55"/>
      <c r="AM152" s="55"/>
      <c r="AN152" s="55"/>
      <c r="AO152" s="55"/>
      <c r="AP152" s="55"/>
      <c r="AQ152" s="55"/>
      <c r="AR152" s="55"/>
      <c r="AS152" s="55"/>
      <c r="AT152" s="55"/>
      <c r="AU152" s="55"/>
      <c r="AV152" s="57"/>
      <c r="AW152" s="55"/>
      <c r="AX152" s="55"/>
      <c r="AY152" s="55"/>
      <c r="AZ152" s="55"/>
      <c r="BA152" s="55"/>
      <c r="BB152" s="55"/>
      <c r="BC152" s="55"/>
      <c r="BD152" s="55"/>
      <c r="BE152" s="55"/>
      <c r="BF152" s="55"/>
      <c r="BG152" s="58"/>
      <c r="BH152" s="55"/>
      <c r="BI152" s="55"/>
      <c r="BJ152" s="55"/>
      <c r="BK152" s="55"/>
      <c r="BL152" s="55"/>
      <c r="BM152" s="58"/>
      <c r="BN152" s="55"/>
      <c r="BO152" s="55">
        <v>1</v>
      </c>
      <c r="BP152" s="57"/>
      <c r="BQ152" s="58">
        <v>1</v>
      </c>
      <c r="BR152" s="55">
        <v>1</v>
      </c>
      <c r="BS152" s="55"/>
      <c r="BT152" s="87" t="s">
        <v>649</v>
      </c>
      <c r="BU152" s="56"/>
      <c r="BV152" s="56"/>
      <c r="BW152" s="56"/>
      <c r="BX152" s="55"/>
    </row>
    <row r="153" spans="1:76" ht="28" customHeight="1" x14ac:dyDescent="0.15">
      <c r="A153" s="86">
        <v>149</v>
      </c>
      <c r="B153" s="58" t="s">
        <v>309</v>
      </c>
      <c r="C153" s="57">
        <v>1</v>
      </c>
      <c r="D153" s="55">
        <v>1</v>
      </c>
      <c r="E153" s="55">
        <v>1</v>
      </c>
      <c r="F153" s="55"/>
      <c r="G153" s="55">
        <v>1</v>
      </c>
      <c r="H153" s="55">
        <v>1</v>
      </c>
      <c r="I153" s="55"/>
      <c r="J153" s="55"/>
      <c r="K153" s="62"/>
      <c r="L153" s="56"/>
      <c r="M153" s="56"/>
      <c r="N153" s="56"/>
      <c r="O153" s="56"/>
      <c r="P153" s="56"/>
      <c r="Q153" s="56"/>
      <c r="R153" s="56"/>
      <c r="S153" s="56"/>
      <c r="T153" s="56"/>
      <c r="U153" s="56"/>
      <c r="V153" s="56"/>
      <c r="W153" s="56"/>
      <c r="X153" s="62" t="s">
        <v>290</v>
      </c>
      <c r="Y153" s="55"/>
      <c r="Z153" s="55"/>
      <c r="AA153" s="55"/>
      <c r="AB153" s="55"/>
      <c r="AC153" s="55"/>
      <c r="AD153" s="55"/>
      <c r="AE153" s="58"/>
      <c r="AF153" s="57"/>
      <c r="AG153" s="55"/>
      <c r="AH153" s="55">
        <v>1</v>
      </c>
      <c r="AI153" s="55"/>
      <c r="AJ153" s="55"/>
      <c r="AK153" s="58"/>
      <c r="AL153" s="55"/>
      <c r="AM153" s="55"/>
      <c r="AN153" s="55"/>
      <c r="AO153" s="55"/>
      <c r="AP153" s="55"/>
      <c r="AQ153" s="55"/>
      <c r="AR153" s="55"/>
      <c r="AS153" s="55"/>
      <c r="AT153" s="55"/>
      <c r="AU153" s="55"/>
      <c r="AV153" s="57"/>
      <c r="AW153" s="55"/>
      <c r="AX153" s="55"/>
      <c r="AY153" s="55"/>
      <c r="AZ153" s="55"/>
      <c r="BA153" s="55"/>
      <c r="BB153" s="55"/>
      <c r="BC153" s="55"/>
      <c r="BD153" s="55"/>
      <c r="BE153" s="55"/>
      <c r="BF153" s="55"/>
      <c r="BG153" s="58"/>
      <c r="BH153" s="55"/>
      <c r="BI153" s="55"/>
      <c r="BJ153" s="55"/>
      <c r="BK153" s="55"/>
      <c r="BL153" s="55"/>
      <c r="BM153" s="58"/>
      <c r="BN153" s="55">
        <v>1</v>
      </c>
      <c r="BO153" s="55">
        <v>1</v>
      </c>
      <c r="BP153" s="57"/>
      <c r="BQ153" s="58">
        <v>1</v>
      </c>
      <c r="BR153" s="55">
        <v>1</v>
      </c>
      <c r="BS153" s="55"/>
      <c r="BT153" s="87" t="s">
        <v>650</v>
      </c>
      <c r="BU153" s="56"/>
      <c r="BV153" s="56"/>
      <c r="BW153" s="56"/>
      <c r="BX153" s="55"/>
    </row>
    <row r="154" spans="1:76" ht="28" customHeight="1" x14ac:dyDescent="0.15">
      <c r="A154" s="86">
        <v>150</v>
      </c>
      <c r="B154" s="58" t="s">
        <v>309</v>
      </c>
      <c r="C154" s="57">
        <v>1</v>
      </c>
      <c r="D154" s="55">
        <v>1</v>
      </c>
      <c r="E154" s="55">
        <v>1</v>
      </c>
      <c r="F154" s="55"/>
      <c r="G154" s="55"/>
      <c r="H154" s="55">
        <v>1</v>
      </c>
      <c r="I154" s="55"/>
      <c r="J154" s="55">
        <v>1</v>
      </c>
      <c r="K154" s="62"/>
      <c r="L154" s="56"/>
      <c r="M154" s="56">
        <v>1</v>
      </c>
      <c r="N154" s="56"/>
      <c r="O154" s="56"/>
      <c r="P154" s="56">
        <v>1</v>
      </c>
      <c r="Q154" s="56">
        <v>1</v>
      </c>
      <c r="R154" s="56"/>
      <c r="S154" s="56"/>
      <c r="T154" s="56"/>
      <c r="U154" s="56"/>
      <c r="V154" s="56"/>
      <c r="W154" s="56"/>
      <c r="X154" s="62" t="s">
        <v>380</v>
      </c>
      <c r="Y154" s="55"/>
      <c r="Z154" s="55"/>
      <c r="AA154" s="55"/>
      <c r="AB154" s="55"/>
      <c r="AC154" s="55"/>
      <c r="AD154" s="55"/>
      <c r="AE154" s="58"/>
      <c r="AF154" s="57"/>
      <c r="AG154" s="55"/>
      <c r="AH154" s="55">
        <v>1</v>
      </c>
      <c r="AI154" s="55"/>
      <c r="AJ154" s="55"/>
      <c r="AK154" s="58"/>
      <c r="AL154" s="55"/>
      <c r="AM154" s="55"/>
      <c r="AN154" s="55"/>
      <c r="AO154" s="55"/>
      <c r="AP154" s="55"/>
      <c r="AQ154" s="55"/>
      <c r="AR154" s="55"/>
      <c r="AS154" s="55"/>
      <c r="AT154" s="55"/>
      <c r="AU154" s="55"/>
      <c r="AV154" s="57"/>
      <c r="AW154" s="55"/>
      <c r="AX154" s="55"/>
      <c r="AY154" s="55"/>
      <c r="AZ154" s="55"/>
      <c r="BA154" s="55"/>
      <c r="BB154" s="55"/>
      <c r="BC154" s="55"/>
      <c r="BD154" s="55"/>
      <c r="BE154" s="55"/>
      <c r="BF154" s="55"/>
      <c r="BG154" s="58"/>
      <c r="BH154" s="55"/>
      <c r="BI154" s="55"/>
      <c r="BJ154" s="55"/>
      <c r="BK154" s="55"/>
      <c r="BL154" s="55"/>
      <c r="BM154" s="58"/>
      <c r="BN154" s="55"/>
      <c r="BO154" s="55">
        <v>1</v>
      </c>
      <c r="BP154" s="57"/>
      <c r="BQ154" s="58">
        <v>1</v>
      </c>
      <c r="BR154" s="55">
        <v>1</v>
      </c>
      <c r="BS154" s="55"/>
      <c r="BT154" s="87" t="s">
        <v>651</v>
      </c>
      <c r="BU154" s="56"/>
      <c r="BV154" s="56"/>
      <c r="BW154" s="56"/>
      <c r="BX154" s="55"/>
    </row>
    <row r="155" spans="1:76" ht="28" customHeight="1" x14ac:dyDescent="0.15">
      <c r="A155" s="86">
        <v>151</v>
      </c>
      <c r="B155" s="58" t="s">
        <v>309</v>
      </c>
      <c r="C155" s="57">
        <v>1</v>
      </c>
      <c r="D155" s="55">
        <v>1</v>
      </c>
      <c r="E155" s="55">
        <v>1</v>
      </c>
      <c r="F155" s="55"/>
      <c r="G155" s="55"/>
      <c r="H155" s="55">
        <v>1</v>
      </c>
      <c r="I155" s="55"/>
      <c r="J155" s="55">
        <v>1</v>
      </c>
      <c r="K155" s="62"/>
      <c r="L155" s="56"/>
      <c r="M155" s="56">
        <v>1</v>
      </c>
      <c r="N155" s="56"/>
      <c r="O155" s="56"/>
      <c r="P155" s="56">
        <v>1</v>
      </c>
      <c r="Q155" s="56">
        <v>1</v>
      </c>
      <c r="R155" s="56"/>
      <c r="S155" s="56"/>
      <c r="T155" s="56"/>
      <c r="U155" s="56"/>
      <c r="V155" s="56"/>
      <c r="W155" s="56"/>
      <c r="X155" s="62" t="s">
        <v>380</v>
      </c>
      <c r="Y155" s="55"/>
      <c r="Z155" s="55"/>
      <c r="AA155" s="55"/>
      <c r="AB155" s="55"/>
      <c r="AC155" s="55"/>
      <c r="AD155" s="55"/>
      <c r="AE155" s="58"/>
      <c r="AF155" s="57"/>
      <c r="AG155" s="55"/>
      <c r="AH155" s="55">
        <v>1</v>
      </c>
      <c r="AI155" s="55"/>
      <c r="AJ155" s="55"/>
      <c r="AK155" s="58"/>
      <c r="AL155" s="55"/>
      <c r="AM155" s="55"/>
      <c r="AN155" s="55"/>
      <c r="AO155" s="55"/>
      <c r="AP155" s="55"/>
      <c r="AQ155" s="55"/>
      <c r="AR155" s="55"/>
      <c r="AS155" s="55"/>
      <c r="AT155" s="55"/>
      <c r="AU155" s="55"/>
      <c r="AV155" s="57"/>
      <c r="AW155" s="55"/>
      <c r="AX155" s="55"/>
      <c r="AY155" s="55"/>
      <c r="AZ155" s="55"/>
      <c r="BA155" s="55"/>
      <c r="BB155" s="55"/>
      <c r="BC155" s="55"/>
      <c r="BD155" s="55"/>
      <c r="BE155" s="55"/>
      <c r="BF155" s="55"/>
      <c r="BG155" s="58"/>
      <c r="BH155" s="55"/>
      <c r="BI155" s="55"/>
      <c r="BJ155" s="55"/>
      <c r="BK155" s="55"/>
      <c r="BL155" s="55"/>
      <c r="BM155" s="58"/>
      <c r="BN155" s="55"/>
      <c r="BO155" s="55">
        <v>1</v>
      </c>
      <c r="BP155" s="57"/>
      <c r="BQ155" s="58">
        <v>1</v>
      </c>
      <c r="BR155" s="55">
        <v>1</v>
      </c>
      <c r="BS155" s="55"/>
      <c r="BT155" s="87" t="s">
        <v>652</v>
      </c>
      <c r="BU155" s="56"/>
      <c r="BV155" s="56"/>
      <c r="BW155" s="56"/>
      <c r="BX155" s="55"/>
    </row>
    <row r="156" spans="1:76" ht="28" customHeight="1" x14ac:dyDescent="0.15">
      <c r="A156" s="86">
        <v>152</v>
      </c>
      <c r="B156" s="58" t="s">
        <v>309</v>
      </c>
      <c r="C156" s="57">
        <v>1</v>
      </c>
      <c r="D156" s="55">
        <v>1</v>
      </c>
      <c r="E156" s="55">
        <v>1</v>
      </c>
      <c r="F156" s="55"/>
      <c r="G156" s="55"/>
      <c r="H156" s="55">
        <v>1</v>
      </c>
      <c r="I156" s="55"/>
      <c r="J156" s="55">
        <v>1</v>
      </c>
      <c r="K156" s="62"/>
      <c r="L156" s="56"/>
      <c r="M156" s="56">
        <v>1</v>
      </c>
      <c r="N156" s="56"/>
      <c r="O156" s="56"/>
      <c r="P156" s="56">
        <v>1</v>
      </c>
      <c r="Q156" s="56">
        <v>1</v>
      </c>
      <c r="R156" s="56"/>
      <c r="S156" s="56"/>
      <c r="T156" s="56"/>
      <c r="U156" s="56"/>
      <c r="V156" s="56"/>
      <c r="W156" s="56"/>
      <c r="X156" s="62" t="s">
        <v>380</v>
      </c>
      <c r="Y156" s="55"/>
      <c r="Z156" s="55"/>
      <c r="AA156" s="55"/>
      <c r="AB156" s="55"/>
      <c r="AC156" s="55"/>
      <c r="AD156" s="55"/>
      <c r="AE156" s="58">
        <v>1</v>
      </c>
      <c r="AF156" s="57"/>
      <c r="AG156" s="55"/>
      <c r="AH156" s="55">
        <v>1</v>
      </c>
      <c r="AI156" s="55"/>
      <c r="AJ156" s="55"/>
      <c r="AK156" s="58"/>
      <c r="AL156" s="55"/>
      <c r="AM156" s="55"/>
      <c r="AN156" s="55"/>
      <c r="AO156" s="55"/>
      <c r="AP156" s="55"/>
      <c r="AQ156" s="55"/>
      <c r="AR156" s="55"/>
      <c r="AS156" s="55"/>
      <c r="AT156" s="55"/>
      <c r="AU156" s="55"/>
      <c r="AV156" s="57"/>
      <c r="AW156" s="55"/>
      <c r="AX156" s="55"/>
      <c r="AY156" s="55"/>
      <c r="AZ156" s="55"/>
      <c r="BA156" s="55"/>
      <c r="BB156" s="55"/>
      <c r="BC156" s="55"/>
      <c r="BD156" s="55"/>
      <c r="BE156" s="55"/>
      <c r="BF156" s="55"/>
      <c r="BG156" s="58"/>
      <c r="BH156" s="55"/>
      <c r="BI156" s="55"/>
      <c r="BJ156" s="55"/>
      <c r="BK156" s="55"/>
      <c r="BL156" s="55"/>
      <c r="BM156" s="58"/>
      <c r="BN156" s="55"/>
      <c r="BO156" s="55">
        <v>1</v>
      </c>
      <c r="BP156" s="57"/>
      <c r="BQ156" s="58">
        <v>1</v>
      </c>
      <c r="BR156" s="55">
        <v>1</v>
      </c>
      <c r="BS156" s="55"/>
      <c r="BT156" s="87" t="s">
        <v>653</v>
      </c>
      <c r="BU156" s="56"/>
      <c r="BV156" s="56"/>
      <c r="BW156" s="56"/>
      <c r="BX156" s="55"/>
    </row>
    <row r="157" spans="1:76" ht="28" customHeight="1" x14ac:dyDescent="0.15">
      <c r="A157" s="86">
        <v>153</v>
      </c>
      <c r="B157" s="58" t="s">
        <v>309</v>
      </c>
      <c r="C157" s="57">
        <v>1</v>
      </c>
      <c r="D157" s="55">
        <v>1</v>
      </c>
      <c r="E157" s="55">
        <v>1</v>
      </c>
      <c r="F157" s="55"/>
      <c r="G157" s="55"/>
      <c r="H157" s="55">
        <v>1</v>
      </c>
      <c r="I157" s="55"/>
      <c r="J157" s="55">
        <v>1</v>
      </c>
      <c r="K157" s="62"/>
      <c r="L157" s="56"/>
      <c r="M157" s="56">
        <v>1</v>
      </c>
      <c r="N157" s="56"/>
      <c r="O157" s="56"/>
      <c r="P157" s="56">
        <v>1</v>
      </c>
      <c r="Q157" s="56">
        <v>1</v>
      </c>
      <c r="R157" s="56"/>
      <c r="S157" s="56"/>
      <c r="T157" s="56"/>
      <c r="U157" s="56"/>
      <c r="V157" s="56"/>
      <c r="W157" s="56"/>
      <c r="X157" s="62" t="s">
        <v>382</v>
      </c>
      <c r="Y157" s="55"/>
      <c r="Z157" s="55"/>
      <c r="AA157" s="55"/>
      <c r="AB157" s="55"/>
      <c r="AC157" s="55"/>
      <c r="AD157" s="55"/>
      <c r="AE157" s="58">
        <v>1</v>
      </c>
      <c r="AF157" s="57"/>
      <c r="AG157" s="55"/>
      <c r="AH157" s="55">
        <v>1</v>
      </c>
      <c r="AI157" s="55"/>
      <c r="AJ157" s="55"/>
      <c r="AK157" s="58"/>
      <c r="AL157" s="55"/>
      <c r="AM157" s="55"/>
      <c r="AN157" s="55"/>
      <c r="AO157" s="55"/>
      <c r="AP157" s="55"/>
      <c r="AQ157" s="55"/>
      <c r="AR157" s="55"/>
      <c r="AS157" s="55"/>
      <c r="AT157" s="55"/>
      <c r="AU157" s="55"/>
      <c r="AV157" s="57"/>
      <c r="AW157" s="55"/>
      <c r="AX157" s="55"/>
      <c r="AY157" s="55"/>
      <c r="AZ157" s="55"/>
      <c r="BA157" s="55"/>
      <c r="BB157" s="55"/>
      <c r="BC157" s="55"/>
      <c r="BD157" s="55"/>
      <c r="BE157" s="55"/>
      <c r="BF157" s="55"/>
      <c r="BG157" s="58"/>
      <c r="BH157" s="55"/>
      <c r="BI157" s="55"/>
      <c r="BJ157" s="55"/>
      <c r="BK157" s="55"/>
      <c r="BL157" s="55"/>
      <c r="BM157" s="58"/>
      <c r="BN157" s="55"/>
      <c r="BO157" s="55">
        <v>1</v>
      </c>
      <c r="BP157" s="57"/>
      <c r="BQ157" s="58">
        <v>1</v>
      </c>
      <c r="BR157" s="55">
        <v>1</v>
      </c>
      <c r="BS157" s="55"/>
      <c r="BT157" s="87" t="s">
        <v>654</v>
      </c>
      <c r="BU157" s="56"/>
      <c r="BV157" s="56"/>
      <c r="BW157" s="56"/>
      <c r="BX157" s="55"/>
    </row>
    <row r="158" spans="1:76" ht="28" customHeight="1" x14ac:dyDescent="0.15">
      <c r="A158" s="86">
        <v>154</v>
      </c>
      <c r="B158" s="58" t="s">
        <v>309</v>
      </c>
      <c r="C158" s="57">
        <v>1</v>
      </c>
      <c r="D158" s="55">
        <v>1</v>
      </c>
      <c r="E158" s="55"/>
      <c r="F158" s="55"/>
      <c r="G158" s="55"/>
      <c r="H158" s="55">
        <v>1</v>
      </c>
      <c r="I158" s="55"/>
      <c r="J158" s="55"/>
      <c r="K158" s="62"/>
      <c r="L158" s="56"/>
      <c r="M158" s="56">
        <v>1</v>
      </c>
      <c r="N158" s="56"/>
      <c r="O158" s="56"/>
      <c r="P158" s="56">
        <v>1</v>
      </c>
      <c r="Q158" s="56">
        <v>1</v>
      </c>
      <c r="R158" s="56"/>
      <c r="S158" s="56"/>
      <c r="T158" s="56"/>
      <c r="U158" s="56"/>
      <c r="V158" s="56"/>
      <c r="W158" s="56"/>
      <c r="X158" s="62" t="s">
        <v>381</v>
      </c>
      <c r="Y158" s="55"/>
      <c r="Z158" s="55"/>
      <c r="AA158" s="55"/>
      <c r="AB158" s="55"/>
      <c r="AC158" s="55"/>
      <c r="AD158" s="55"/>
      <c r="AE158" s="58">
        <v>1</v>
      </c>
      <c r="AF158" s="57"/>
      <c r="AG158" s="55"/>
      <c r="AH158" s="55">
        <v>1</v>
      </c>
      <c r="AI158" s="55"/>
      <c r="AJ158" s="55"/>
      <c r="AK158" s="58"/>
      <c r="AL158" s="55"/>
      <c r="AM158" s="55"/>
      <c r="AN158" s="55"/>
      <c r="AO158" s="55"/>
      <c r="AP158" s="55"/>
      <c r="AQ158" s="55"/>
      <c r="AR158" s="55"/>
      <c r="AS158" s="55"/>
      <c r="AT158" s="55"/>
      <c r="AU158" s="55"/>
      <c r="AV158" s="57"/>
      <c r="AW158" s="55"/>
      <c r="AX158" s="55"/>
      <c r="AY158" s="55"/>
      <c r="AZ158" s="55"/>
      <c r="BA158" s="55"/>
      <c r="BB158" s="55"/>
      <c r="BC158" s="55"/>
      <c r="BD158" s="55"/>
      <c r="BE158" s="55"/>
      <c r="BF158" s="55"/>
      <c r="BG158" s="58"/>
      <c r="BH158" s="55"/>
      <c r="BI158" s="55"/>
      <c r="BJ158" s="55"/>
      <c r="BK158" s="55"/>
      <c r="BL158" s="55"/>
      <c r="BM158" s="58"/>
      <c r="BN158" s="55"/>
      <c r="BO158" s="55">
        <v>1</v>
      </c>
      <c r="BP158" s="57"/>
      <c r="BQ158" s="58">
        <v>1</v>
      </c>
      <c r="BR158" s="55">
        <v>1</v>
      </c>
      <c r="BS158" s="55"/>
      <c r="BT158" s="87" t="s">
        <v>655</v>
      </c>
      <c r="BU158" s="56"/>
      <c r="BV158" s="56"/>
      <c r="BW158" s="56"/>
      <c r="BX158" s="55"/>
    </row>
    <row r="159" spans="1:76" ht="28" customHeight="1" x14ac:dyDescent="0.15">
      <c r="A159" s="86">
        <v>155</v>
      </c>
      <c r="B159" s="58" t="s">
        <v>309</v>
      </c>
      <c r="C159" s="57">
        <v>1</v>
      </c>
      <c r="D159" s="55">
        <v>1</v>
      </c>
      <c r="E159" s="55">
        <v>1</v>
      </c>
      <c r="F159" s="55"/>
      <c r="G159" s="55"/>
      <c r="H159" s="55">
        <v>1</v>
      </c>
      <c r="I159" s="55"/>
      <c r="J159" s="55">
        <v>1</v>
      </c>
      <c r="K159" s="62"/>
      <c r="L159" s="56"/>
      <c r="M159" s="56">
        <v>1</v>
      </c>
      <c r="N159" s="56"/>
      <c r="O159" s="56"/>
      <c r="P159" s="56">
        <v>1</v>
      </c>
      <c r="Q159" s="56">
        <v>1</v>
      </c>
      <c r="R159" s="56"/>
      <c r="S159" s="56"/>
      <c r="T159" s="56"/>
      <c r="U159" s="56"/>
      <c r="V159" s="56"/>
      <c r="W159" s="56"/>
      <c r="X159" s="62" t="s">
        <v>383</v>
      </c>
      <c r="Y159" s="55"/>
      <c r="Z159" s="55"/>
      <c r="AA159" s="55"/>
      <c r="AB159" s="55"/>
      <c r="AC159" s="55"/>
      <c r="AD159" s="55"/>
      <c r="AE159" s="58">
        <v>1</v>
      </c>
      <c r="AF159" s="57"/>
      <c r="AG159" s="55"/>
      <c r="AH159" s="55">
        <v>1</v>
      </c>
      <c r="AI159" s="55"/>
      <c r="AJ159" s="55"/>
      <c r="AK159" s="58"/>
      <c r="AL159" s="55"/>
      <c r="AM159" s="55"/>
      <c r="AN159" s="55"/>
      <c r="AO159" s="55"/>
      <c r="AP159" s="55"/>
      <c r="AQ159" s="55"/>
      <c r="AR159" s="55"/>
      <c r="AS159" s="55"/>
      <c r="AT159" s="55"/>
      <c r="AU159" s="55"/>
      <c r="AV159" s="57"/>
      <c r="AW159" s="55"/>
      <c r="AX159" s="55"/>
      <c r="AY159" s="55"/>
      <c r="AZ159" s="55"/>
      <c r="BA159" s="55"/>
      <c r="BB159" s="55"/>
      <c r="BC159" s="55"/>
      <c r="BD159" s="55"/>
      <c r="BE159" s="55"/>
      <c r="BF159" s="55"/>
      <c r="BG159" s="58"/>
      <c r="BH159" s="55"/>
      <c r="BI159" s="55"/>
      <c r="BJ159" s="55"/>
      <c r="BK159" s="55"/>
      <c r="BL159" s="55"/>
      <c r="BM159" s="58"/>
      <c r="BN159" s="55"/>
      <c r="BO159" s="55">
        <v>1</v>
      </c>
      <c r="BP159" s="57"/>
      <c r="BQ159" s="58">
        <v>1</v>
      </c>
      <c r="BR159" s="55">
        <v>1</v>
      </c>
      <c r="BS159" s="55"/>
      <c r="BT159" s="87" t="s">
        <v>656</v>
      </c>
      <c r="BU159" s="56"/>
      <c r="BV159" s="56"/>
      <c r="BW159" s="56"/>
      <c r="BX159" s="55"/>
    </row>
    <row r="160" spans="1:76" ht="28" customHeight="1" x14ac:dyDescent="0.15">
      <c r="A160" s="86">
        <v>156</v>
      </c>
      <c r="B160" s="58" t="s">
        <v>309</v>
      </c>
      <c r="C160" s="57">
        <v>1</v>
      </c>
      <c r="D160" s="55">
        <v>1</v>
      </c>
      <c r="E160" s="55">
        <v>1</v>
      </c>
      <c r="F160" s="55"/>
      <c r="G160" s="55"/>
      <c r="H160" s="55">
        <v>1</v>
      </c>
      <c r="I160" s="55"/>
      <c r="J160" s="55"/>
      <c r="K160" s="62"/>
      <c r="L160" s="56"/>
      <c r="M160" s="56">
        <v>1</v>
      </c>
      <c r="N160" s="56"/>
      <c r="O160" s="56"/>
      <c r="P160" s="56">
        <v>1</v>
      </c>
      <c r="Q160" s="56">
        <v>1</v>
      </c>
      <c r="R160" s="56"/>
      <c r="S160" s="56"/>
      <c r="T160" s="56"/>
      <c r="U160" s="56"/>
      <c r="V160" s="56"/>
      <c r="W160" s="56"/>
      <c r="X160" s="62" t="s">
        <v>381</v>
      </c>
      <c r="Y160" s="55"/>
      <c r="Z160" s="55"/>
      <c r="AA160" s="55"/>
      <c r="AB160" s="55"/>
      <c r="AC160" s="55"/>
      <c r="AD160" s="55"/>
      <c r="AE160" s="58">
        <v>1</v>
      </c>
      <c r="AF160" s="57"/>
      <c r="AG160" s="55"/>
      <c r="AH160" s="55">
        <v>1</v>
      </c>
      <c r="AI160" s="55"/>
      <c r="AJ160" s="55"/>
      <c r="AK160" s="58"/>
      <c r="AL160" s="55"/>
      <c r="AM160" s="55"/>
      <c r="AN160" s="55"/>
      <c r="AO160" s="55"/>
      <c r="AP160" s="55"/>
      <c r="AQ160" s="55"/>
      <c r="AR160" s="55"/>
      <c r="AS160" s="55"/>
      <c r="AT160" s="55"/>
      <c r="AU160" s="55"/>
      <c r="AV160" s="57"/>
      <c r="AW160" s="55"/>
      <c r="AX160" s="55"/>
      <c r="AY160" s="55"/>
      <c r="AZ160" s="55"/>
      <c r="BA160" s="55"/>
      <c r="BB160" s="55"/>
      <c r="BC160" s="55"/>
      <c r="BD160" s="55"/>
      <c r="BE160" s="55"/>
      <c r="BF160" s="55"/>
      <c r="BG160" s="58"/>
      <c r="BH160" s="55"/>
      <c r="BI160" s="55"/>
      <c r="BJ160" s="55"/>
      <c r="BK160" s="55"/>
      <c r="BL160" s="55"/>
      <c r="BM160" s="58"/>
      <c r="BN160" s="55">
        <v>1</v>
      </c>
      <c r="BO160" s="55">
        <v>1</v>
      </c>
      <c r="BP160" s="57"/>
      <c r="BQ160" s="58">
        <v>1</v>
      </c>
      <c r="BR160" s="55">
        <v>1</v>
      </c>
      <c r="BS160" s="55"/>
      <c r="BT160" s="87" t="s">
        <v>657</v>
      </c>
      <c r="BU160" s="56"/>
      <c r="BV160" s="56"/>
      <c r="BW160" s="56"/>
      <c r="BX160" s="55"/>
    </row>
    <row r="161" spans="1:76" ht="28" customHeight="1" x14ac:dyDescent="0.15">
      <c r="A161" s="86">
        <v>157</v>
      </c>
      <c r="B161" s="58" t="s">
        <v>309</v>
      </c>
      <c r="C161" s="57">
        <v>1</v>
      </c>
      <c r="D161" s="55">
        <v>1</v>
      </c>
      <c r="E161" s="55">
        <v>1</v>
      </c>
      <c r="F161" s="55"/>
      <c r="G161" s="55"/>
      <c r="H161" s="55">
        <v>1</v>
      </c>
      <c r="I161" s="55"/>
      <c r="J161" s="55"/>
      <c r="K161" s="62"/>
      <c r="L161" s="56"/>
      <c r="M161" s="56">
        <v>1</v>
      </c>
      <c r="N161" s="56"/>
      <c r="O161" s="56"/>
      <c r="P161" s="56">
        <v>1</v>
      </c>
      <c r="Q161" s="56">
        <v>1</v>
      </c>
      <c r="R161" s="56"/>
      <c r="S161" s="56"/>
      <c r="T161" s="56"/>
      <c r="U161" s="56"/>
      <c r="V161" s="56"/>
      <c r="W161" s="56"/>
      <c r="X161" s="62" t="s">
        <v>384</v>
      </c>
      <c r="Y161" s="55"/>
      <c r="Z161" s="55"/>
      <c r="AA161" s="55"/>
      <c r="AB161" s="55"/>
      <c r="AC161" s="55"/>
      <c r="AD161" s="55"/>
      <c r="AE161" s="58">
        <v>1</v>
      </c>
      <c r="AF161" s="57"/>
      <c r="AG161" s="55"/>
      <c r="AH161" s="55">
        <v>1</v>
      </c>
      <c r="AI161" s="55"/>
      <c r="AJ161" s="55"/>
      <c r="AK161" s="58"/>
      <c r="AL161" s="55"/>
      <c r="AM161" s="55"/>
      <c r="AN161" s="55"/>
      <c r="AO161" s="55"/>
      <c r="AP161" s="55"/>
      <c r="AQ161" s="55"/>
      <c r="AR161" s="55"/>
      <c r="AS161" s="55"/>
      <c r="AT161" s="55"/>
      <c r="AU161" s="55"/>
      <c r="AV161" s="57">
        <v>1</v>
      </c>
      <c r="AW161" s="55"/>
      <c r="AX161" s="55"/>
      <c r="AY161" s="55"/>
      <c r="AZ161" s="55"/>
      <c r="BA161" s="55"/>
      <c r="BB161" s="55"/>
      <c r="BC161" s="55"/>
      <c r="BD161" s="55"/>
      <c r="BE161" s="55"/>
      <c r="BF161" s="55"/>
      <c r="BG161" s="58"/>
      <c r="BH161" s="55"/>
      <c r="BI161" s="55"/>
      <c r="BJ161" s="55"/>
      <c r="BK161" s="55"/>
      <c r="BL161" s="55"/>
      <c r="BM161" s="58"/>
      <c r="BN161" s="55"/>
      <c r="BO161" s="55">
        <v>1</v>
      </c>
      <c r="BP161" s="57"/>
      <c r="BQ161" s="58">
        <v>1</v>
      </c>
      <c r="BR161" s="55">
        <v>1</v>
      </c>
      <c r="BS161" s="55"/>
      <c r="BT161" s="87" t="s">
        <v>658</v>
      </c>
      <c r="BU161" s="56"/>
      <c r="BV161" s="56"/>
      <c r="BW161" s="56"/>
      <c r="BX161" s="55"/>
    </row>
    <row r="162" spans="1:76" ht="28" customHeight="1" x14ac:dyDescent="0.15">
      <c r="A162" s="86">
        <v>158</v>
      </c>
      <c r="B162" s="58" t="s">
        <v>309</v>
      </c>
      <c r="C162" s="57">
        <v>1</v>
      </c>
      <c r="D162" s="55">
        <v>1</v>
      </c>
      <c r="E162" s="55">
        <v>1</v>
      </c>
      <c r="F162" s="55"/>
      <c r="G162" s="55"/>
      <c r="H162" s="55">
        <v>1</v>
      </c>
      <c r="I162" s="55"/>
      <c r="J162" s="55"/>
      <c r="K162" s="62"/>
      <c r="L162" s="56"/>
      <c r="M162" s="56">
        <v>1</v>
      </c>
      <c r="N162" s="56"/>
      <c r="O162" s="56"/>
      <c r="P162" s="56">
        <v>1</v>
      </c>
      <c r="Q162" s="56">
        <v>1</v>
      </c>
      <c r="R162" s="56"/>
      <c r="S162" s="56"/>
      <c r="T162" s="56"/>
      <c r="U162" s="56"/>
      <c r="V162" s="56"/>
      <c r="W162" s="56"/>
      <c r="X162" s="62" t="s">
        <v>385</v>
      </c>
      <c r="Y162" s="55"/>
      <c r="Z162" s="55">
        <v>1</v>
      </c>
      <c r="AA162" s="55"/>
      <c r="AB162" s="55"/>
      <c r="AC162" s="55"/>
      <c r="AD162" s="55"/>
      <c r="AE162" s="58"/>
      <c r="AF162" s="57"/>
      <c r="AG162" s="55"/>
      <c r="AH162" s="55">
        <v>1</v>
      </c>
      <c r="AI162" s="55"/>
      <c r="AJ162" s="55"/>
      <c r="AK162" s="58"/>
      <c r="AL162" s="55"/>
      <c r="AM162" s="55"/>
      <c r="AN162" s="55"/>
      <c r="AO162" s="55"/>
      <c r="AP162" s="55"/>
      <c r="AQ162" s="55"/>
      <c r="AR162" s="55"/>
      <c r="AS162" s="55"/>
      <c r="AT162" s="55"/>
      <c r="AU162" s="55"/>
      <c r="AV162" s="57">
        <v>1</v>
      </c>
      <c r="AW162" s="55"/>
      <c r="AX162" s="55"/>
      <c r="AY162" s="55"/>
      <c r="AZ162" s="55"/>
      <c r="BA162" s="55"/>
      <c r="BB162" s="55"/>
      <c r="BC162" s="55">
        <v>1</v>
      </c>
      <c r="BD162" s="55"/>
      <c r="BE162" s="55"/>
      <c r="BF162" s="55"/>
      <c r="BG162" s="58"/>
      <c r="BH162" s="55"/>
      <c r="BI162" s="55"/>
      <c r="BJ162" s="55"/>
      <c r="BK162" s="55"/>
      <c r="BL162" s="55"/>
      <c r="BM162" s="58"/>
      <c r="BN162" s="55"/>
      <c r="BO162" s="55">
        <v>1</v>
      </c>
      <c r="BP162" s="57"/>
      <c r="BQ162" s="58">
        <v>1</v>
      </c>
      <c r="BR162" s="55">
        <v>1</v>
      </c>
      <c r="BS162" s="55"/>
      <c r="BT162" s="87" t="s">
        <v>659</v>
      </c>
      <c r="BU162" s="56"/>
      <c r="BV162" s="56"/>
      <c r="BW162" s="56"/>
      <c r="BX162" s="55"/>
    </row>
    <row r="163" spans="1:76" ht="28" customHeight="1" x14ac:dyDescent="0.15">
      <c r="A163" s="86">
        <v>159</v>
      </c>
      <c r="B163" s="58" t="s">
        <v>309</v>
      </c>
      <c r="C163" s="57">
        <v>1</v>
      </c>
      <c r="D163" s="55">
        <v>1</v>
      </c>
      <c r="E163" s="55">
        <v>1</v>
      </c>
      <c r="F163" s="55"/>
      <c r="G163" s="55"/>
      <c r="H163" s="55">
        <v>1</v>
      </c>
      <c r="I163" s="55"/>
      <c r="J163" s="55"/>
      <c r="K163" s="62"/>
      <c r="L163" s="56"/>
      <c r="M163" s="56">
        <v>1</v>
      </c>
      <c r="N163" s="56"/>
      <c r="O163" s="56"/>
      <c r="P163" s="56">
        <v>1</v>
      </c>
      <c r="Q163" s="56">
        <v>1</v>
      </c>
      <c r="R163" s="56"/>
      <c r="S163" s="56"/>
      <c r="T163" s="56"/>
      <c r="U163" s="56"/>
      <c r="V163" s="56"/>
      <c r="W163" s="56"/>
      <c r="X163" s="62" t="s">
        <v>297</v>
      </c>
      <c r="Y163" s="55"/>
      <c r="Z163" s="55"/>
      <c r="AA163" s="55"/>
      <c r="AB163" s="55"/>
      <c r="AC163" s="55"/>
      <c r="AD163" s="55"/>
      <c r="AE163" s="58"/>
      <c r="AF163" s="57"/>
      <c r="AG163" s="55"/>
      <c r="AH163" s="55">
        <v>1</v>
      </c>
      <c r="AI163" s="55"/>
      <c r="AJ163" s="55"/>
      <c r="AK163" s="58"/>
      <c r="AL163" s="55"/>
      <c r="AM163" s="55"/>
      <c r="AN163" s="55"/>
      <c r="AO163" s="55"/>
      <c r="AP163" s="55"/>
      <c r="AQ163" s="55"/>
      <c r="AR163" s="55"/>
      <c r="AS163" s="55"/>
      <c r="AT163" s="55"/>
      <c r="AU163" s="55">
        <v>1</v>
      </c>
      <c r="AV163" s="57"/>
      <c r="AW163" s="55"/>
      <c r="AX163" s="55"/>
      <c r="AY163" s="55"/>
      <c r="AZ163" s="55"/>
      <c r="BA163" s="55"/>
      <c r="BB163" s="55"/>
      <c r="BC163" s="55"/>
      <c r="BD163" s="55"/>
      <c r="BE163" s="55"/>
      <c r="BF163" s="55"/>
      <c r="BG163" s="58"/>
      <c r="BH163" s="55"/>
      <c r="BI163" s="55"/>
      <c r="BJ163" s="55"/>
      <c r="BK163" s="55"/>
      <c r="BL163" s="55"/>
      <c r="BM163" s="58"/>
      <c r="BN163" s="55"/>
      <c r="BO163" s="55">
        <v>1</v>
      </c>
      <c r="BP163" s="57"/>
      <c r="BQ163" s="58">
        <v>1</v>
      </c>
      <c r="BR163" s="55">
        <v>1</v>
      </c>
      <c r="BS163" s="55"/>
      <c r="BT163" s="87" t="s">
        <v>660</v>
      </c>
      <c r="BU163" s="56"/>
      <c r="BV163" s="56"/>
      <c r="BW163" s="56"/>
      <c r="BX163" s="55"/>
    </row>
    <row r="164" spans="1:76" ht="28" customHeight="1" x14ac:dyDescent="0.15">
      <c r="A164" s="86">
        <v>160</v>
      </c>
      <c r="B164" s="58" t="s">
        <v>309</v>
      </c>
      <c r="C164" s="57">
        <v>1</v>
      </c>
      <c r="D164" s="55">
        <v>1</v>
      </c>
      <c r="E164" s="55">
        <v>1</v>
      </c>
      <c r="F164" s="55"/>
      <c r="G164" s="55"/>
      <c r="H164" s="55">
        <v>1</v>
      </c>
      <c r="I164" s="55"/>
      <c r="J164" s="55"/>
      <c r="K164" s="62"/>
      <c r="L164" s="56"/>
      <c r="M164" s="56">
        <v>1</v>
      </c>
      <c r="N164" s="56"/>
      <c r="O164" s="56"/>
      <c r="P164" s="56">
        <v>1</v>
      </c>
      <c r="Q164" s="56">
        <v>1</v>
      </c>
      <c r="R164" s="56"/>
      <c r="S164" s="56"/>
      <c r="T164" s="56"/>
      <c r="U164" s="56"/>
      <c r="V164" s="56"/>
      <c r="W164" s="56"/>
      <c r="X164" s="62" t="s">
        <v>299</v>
      </c>
      <c r="Y164" s="55"/>
      <c r="Z164" s="55"/>
      <c r="AA164" s="55"/>
      <c r="AB164" s="55"/>
      <c r="AC164" s="55"/>
      <c r="AD164" s="55"/>
      <c r="AE164" s="58"/>
      <c r="AF164" s="57"/>
      <c r="AG164" s="55"/>
      <c r="AH164" s="55">
        <v>1</v>
      </c>
      <c r="AI164" s="55"/>
      <c r="AJ164" s="55"/>
      <c r="AK164" s="58"/>
      <c r="AL164" s="55"/>
      <c r="AM164" s="55"/>
      <c r="AN164" s="55"/>
      <c r="AO164" s="55"/>
      <c r="AP164" s="55"/>
      <c r="AQ164" s="55"/>
      <c r="AR164" s="55"/>
      <c r="AS164" s="55"/>
      <c r="AT164" s="55"/>
      <c r="AU164" s="55"/>
      <c r="AV164" s="57"/>
      <c r="AW164" s="55"/>
      <c r="AX164" s="55"/>
      <c r="AY164" s="55"/>
      <c r="AZ164" s="55"/>
      <c r="BA164" s="55"/>
      <c r="BB164" s="55"/>
      <c r="BC164" s="55"/>
      <c r="BD164" s="55">
        <v>1</v>
      </c>
      <c r="BE164" s="55"/>
      <c r="BF164" s="55"/>
      <c r="BG164" s="58"/>
      <c r="BH164" s="55"/>
      <c r="BI164" s="55"/>
      <c r="BJ164" s="55"/>
      <c r="BK164" s="55"/>
      <c r="BL164" s="55"/>
      <c r="BM164" s="58"/>
      <c r="BN164" s="55"/>
      <c r="BO164" s="55">
        <v>1</v>
      </c>
      <c r="BP164" s="57"/>
      <c r="BQ164" s="58">
        <v>1</v>
      </c>
      <c r="BR164" s="55">
        <v>1</v>
      </c>
      <c r="BS164" s="55"/>
      <c r="BT164" s="87" t="s">
        <v>298</v>
      </c>
      <c r="BU164" s="56"/>
      <c r="BV164" s="56"/>
      <c r="BW164" s="56"/>
      <c r="BX164" s="55"/>
    </row>
    <row r="165" spans="1:76" ht="28" customHeight="1" x14ac:dyDescent="0.15">
      <c r="A165" s="86">
        <v>161</v>
      </c>
      <c r="B165" s="58" t="s">
        <v>309</v>
      </c>
      <c r="C165" s="57">
        <v>1</v>
      </c>
      <c r="D165" s="55">
        <v>1</v>
      </c>
      <c r="E165" s="55">
        <v>1</v>
      </c>
      <c r="F165" s="55"/>
      <c r="G165" s="55"/>
      <c r="H165" s="55">
        <v>1</v>
      </c>
      <c r="I165" s="55"/>
      <c r="J165" s="55"/>
      <c r="K165" s="62"/>
      <c r="L165" s="56"/>
      <c r="M165" s="56">
        <v>1</v>
      </c>
      <c r="N165" s="56"/>
      <c r="O165" s="56">
        <v>1</v>
      </c>
      <c r="P165" s="56"/>
      <c r="Q165" s="56">
        <v>1</v>
      </c>
      <c r="R165" s="56"/>
      <c r="S165" s="56"/>
      <c r="T165" s="56"/>
      <c r="U165" s="56"/>
      <c r="V165" s="56"/>
      <c r="W165" s="56"/>
      <c r="X165" s="62" t="s">
        <v>153</v>
      </c>
      <c r="Y165" s="55"/>
      <c r="Z165" s="55"/>
      <c r="AA165" s="55"/>
      <c r="AB165" s="55"/>
      <c r="AC165" s="55"/>
      <c r="AD165" s="55"/>
      <c r="AE165" s="58"/>
      <c r="AF165" s="57">
        <v>1</v>
      </c>
      <c r="AG165" s="55"/>
      <c r="AH165" s="55"/>
      <c r="AI165" s="55"/>
      <c r="AJ165" s="55"/>
      <c r="AK165" s="58"/>
      <c r="AL165" s="55"/>
      <c r="AM165" s="55"/>
      <c r="AN165" s="55"/>
      <c r="AO165" s="55"/>
      <c r="AP165" s="55"/>
      <c r="AQ165" s="55"/>
      <c r="AR165" s="55"/>
      <c r="AS165" s="55"/>
      <c r="AT165" s="55"/>
      <c r="AU165" s="55"/>
      <c r="AV165" s="57"/>
      <c r="AW165" s="55"/>
      <c r="AX165" s="55"/>
      <c r="AY165" s="55"/>
      <c r="AZ165" s="55"/>
      <c r="BA165" s="55"/>
      <c r="BB165" s="55"/>
      <c r="BC165" s="55"/>
      <c r="BD165" s="55"/>
      <c r="BE165" s="55"/>
      <c r="BF165" s="55"/>
      <c r="BG165" s="58"/>
      <c r="BH165" s="55"/>
      <c r="BI165" s="55"/>
      <c r="BJ165" s="55"/>
      <c r="BK165" s="55"/>
      <c r="BL165" s="55"/>
      <c r="BM165" s="58"/>
      <c r="BN165" s="55">
        <v>1</v>
      </c>
      <c r="BO165" s="55">
        <v>1</v>
      </c>
      <c r="BP165" s="57"/>
      <c r="BQ165" s="58"/>
      <c r="BR165" s="55">
        <v>1</v>
      </c>
      <c r="BS165" s="55"/>
      <c r="BT165" s="87" t="s">
        <v>661</v>
      </c>
      <c r="BU165" s="56"/>
      <c r="BV165" s="56"/>
      <c r="BW165" s="56"/>
      <c r="BX165" s="55"/>
    </row>
    <row r="166" spans="1:76" ht="28" customHeight="1" x14ac:dyDescent="0.15">
      <c r="A166" s="86">
        <v>162</v>
      </c>
      <c r="B166" s="58" t="s">
        <v>309</v>
      </c>
      <c r="C166" s="57">
        <v>1</v>
      </c>
      <c r="D166" s="55">
        <v>1</v>
      </c>
      <c r="E166" s="55">
        <v>1</v>
      </c>
      <c r="F166" s="55"/>
      <c r="G166" s="55"/>
      <c r="H166" s="55">
        <v>1</v>
      </c>
      <c r="I166" s="55"/>
      <c r="J166" s="55"/>
      <c r="K166" s="62"/>
      <c r="L166" s="56"/>
      <c r="M166" s="56">
        <v>1</v>
      </c>
      <c r="N166" s="56"/>
      <c r="O166" s="56">
        <v>1</v>
      </c>
      <c r="P166" s="56"/>
      <c r="Q166" s="56">
        <v>1</v>
      </c>
      <c r="R166" s="56"/>
      <c r="S166" s="56"/>
      <c r="T166" s="56"/>
      <c r="U166" s="56"/>
      <c r="V166" s="56"/>
      <c r="W166" s="56"/>
      <c r="X166" s="62" t="s">
        <v>386</v>
      </c>
      <c r="Y166" s="55"/>
      <c r="Z166" s="55"/>
      <c r="AA166" s="55"/>
      <c r="AB166" s="55"/>
      <c r="AC166" s="55"/>
      <c r="AD166" s="55"/>
      <c r="AE166" s="58"/>
      <c r="AF166" s="57">
        <v>1</v>
      </c>
      <c r="AG166" s="55"/>
      <c r="AH166" s="55"/>
      <c r="AI166" s="55"/>
      <c r="AJ166" s="55"/>
      <c r="AK166" s="58"/>
      <c r="AL166" s="55"/>
      <c r="AM166" s="55"/>
      <c r="AN166" s="55"/>
      <c r="AO166" s="55"/>
      <c r="AP166" s="55"/>
      <c r="AQ166" s="55"/>
      <c r="AR166" s="55"/>
      <c r="AS166" s="55"/>
      <c r="AT166" s="55"/>
      <c r="AU166" s="55"/>
      <c r="AV166" s="57"/>
      <c r="AW166" s="55"/>
      <c r="AX166" s="55"/>
      <c r="AY166" s="55"/>
      <c r="AZ166" s="55"/>
      <c r="BA166" s="55"/>
      <c r="BB166" s="55"/>
      <c r="BC166" s="55"/>
      <c r="BD166" s="55"/>
      <c r="BE166" s="55"/>
      <c r="BF166" s="55"/>
      <c r="BG166" s="58"/>
      <c r="BH166" s="55"/>
      <c r="BI166" s="55"/>
      <c r="BJ166" s="55"/>
      <c r="BK166" s="55"/>
      <c r="BL166" s="55"/>
      <c r="BM166" s="58"/>
      <c r="BN166" s="55">
        <v>1</v>
      </c>
      <c r="BO166" s="55">
        <v>1</v>
      </c>
      <c r="BP166" s="57"/>
      <c r="BQ166" s="58">
        <v>1</v>
      </c>
      <c r="BR166" s="55">
        <v>1</v>
      </c>
      <c r="BS166" s="55"/>
      <c r="BT166" s="87" t="s">
        <v>662</v>
      </c>
      <c r="BU166" s="56"/>
      <c r="BV166" s="56"/>
      <c r="BW166" s="56"/>
      <c r="BX166" s="55"/>
    </row>
    <row r="167" spans="1:76" ht="28" customHeight="1" x14ac:dyDescent="0.15">
      <c r="A167" s="86">
        <v>163</v>
      </c>
      <c r="B167" s="58" t="s">
        <v>309</v>
      </c>
      <c r="C167" s="57">
        <v>1</v>
      </c>
      <c r="D167" s="55">
        <v>1</v>
      </c>
      <c r="E167" s="55">
        <v>1</v>
      </c>
      <c r="F167" s="55"/>
      <c r="G167" s="55"/>
      <c r="H167" s="55">
        <v>1</v>
      </c>
      <c r="I167" s="55"/>
      <c r="J167" s="55"/>
      <c r="K167" s="62"/>
      <c r="L167" s="56"/>
      <c r="M167" s="56">
        <v>1</v>
      </c>
      <c r="N167" s="56"/>
      <c r="O167" s="56"/>
      <c r="P167" s="56">
        <v>1</v>
      </c>
      <c r="Q167" s="56">
        <v>1</v>
      </c>
      <c r="R167" s="56"/>
      <c r="S167" s="56"/>
      <c r="T167" s="56"/>
      <c r="U167" s="56"/>
      <c r="V167" s="56"/>
      <c r="W167" s="56"/>
      <c r="X167" s="62" t="s">
        <v>300</v>
      </c>
      <c r="Y167" s="55"/>
      <c r="Z167" s="55"/>
      <c r="AA167" s="55"/>
      <c r="AB167" s="55"/>
      <c r="AC167" s="55"/>
      <c r="AD167" s="55"/>
      <c r="AE167" s="58"/>
      <c r="AF167" s="57">
        <v>1</v>
      </c>
      <c r="AG167" s="55">
        <v>1</v>
      </c>
      <c r="AH167" s="55"/>
      <c r="AI167" s="55"/>
      <c r="AJ167" s="55"/>
      <c r="AK167" s="58"/>
      <c r="AL167" s="55"/>
      <c r="AM167" s="55"/>
      <c r="AN167" s="55"/>
      <c r="AO167" s="55"/>
      <c r="AP167" s="55"/>
      <c r="AQ167" s="55"/>
      <c r="AR167" s="55"/>
      <c r="AS167" s="55"/>
      <c r="AT167" s="55">
        <v>1</v>
      </c>
      <c r="AU167" s="55"/>
      <c r="AV167" s="57"/>
      <c r="AW167" s="55"/>
      <c r="AX167" s="55"/>
      <c r="AY167" s="55"/>
      <c r="AZ167" s="55"/>
      <c r="BA167" s="55"/>
      <c r="BB167" s="55"/>
      <c r="BC167" s="55"/>
      <c r="BD167" s="55"/>
      <c r="BE167" s="55"/>
      <c r="BF167" s="55"/>
      <c r="BG167" s="58"/>
      <c r="BH167" s="55"/>
      <c r="BI167" s="55"/>
      <c r="BJ167" s="55"/>
      <c r="BK167" s="55"/>
      <c r="BL167" s="55"/>
      <c r="BM167" s="58"/>
      <c r="BN167" s="55"/>
      <c r="BO167" s="55">
        <v>1</v>
      </c>
      <c r="BP167" s="57"/>
      <c r="BQ167" s="58">
        <v>1</v>
      </c>
      <c r="BR167" s="55">
        <v>1</v>
      </c>
      <c r="BS167" s="55"/>
      <c r="BT167" s="87" t="s">
        <v>663</v>
      </c>
      <c r="BU167" s="56"/>
      <c r="BV167" s="56"/>
      <c r="BW167" s="56"/>
      <c r="BX167" s="55"/>
    </row>
    <row r="168" spans="1:76" ht="28" customHeight="1" x14ac:dyDescent="0.15">
      <c r="A168" s="86">
        <v>164</v>
      </c>
      <c r="B168" s="58" t="s">
        <v>309</v>
      </c>
      <c r="C168" s="57">
        <v>1</v>
      </c>
      <c r="D168" s="55">
        <v>1</v>
      </c>
      <c r="E168" s="55"/>
      <c r="F168" s="55"/>
      <c r="G168" s="55"/>
      <c r="H168" s="55">
        <v>1</v>
      </c>
      <c r="I168" s="55"/>
      <c r="J168" s="55"/>
      <c r="K168" s="62"/>
      <c r="L168" s="56"/>
      <c r="M168" s="56"/>
      <c r="N168" s="56"/>
      <c r="O168" s="56"/>
      <c r="P168" s="56"/>
      <c r="Q168" s="56"/>
      <c r="R168" s="56"/>
      <c r="S168" s="56"/>
      <c r="T168" s="56"/>
      <c r="U168" s="56"/>
      <c r="V168" s="56"/>
      <c r="W168" s="56"/>
      <c r="X168" s="62" t="s">
        <v>151</v>
      </c>
      <c r="Y168" s="55"/>
      <c r="Z168" s="55"/>
      <c r="AA168" s="55"/>
      <c r="AB168" s="55"/>
      <c r="AC168" s="55"/>
      <c r="AD168" s="55"/>
      <c r="AE168" s="58"/>
      <c r="AF168" s="57">
        <v>1</v>
      </c>
      <c r="AG168" s="55"/>
      <c r="AH168" s="55"/>
      <c r="AI168" s="55"/>
      <c r="AJ168" s="55"/>
      <c r="AK168" s="58"/>
      <c r="AL168" s="55"/>
      <c r="AM168" s="55"/>
      <c r="AN168" s="55"/>
      <c r="AO168" s="55"/>
      <c r="AP168" s="55"/>
      <c r="AQ168" s="55"/>
      <c r="AR168" s="55"/>
      <c r="AS168" s="55"/>
      <c r="AT168" s="55"/>
      <c r="AU168" s="55"/>
      <c r="AV168" s="57"/>
      <c r="AW168" s="55"/>
      <c r="AX168" s="55"/>
      <c r="AY168" s="55"/>
      <c r="AZ168" s="55"/>
      <c r="BA168" s="55"/>
      <c r="BB168" s="55"/>
      <c r="BC168" s="55"/>
      <c r="BD168" s="55"/>
      <c r="BE168" s="55"/>
      <c r="BF168" s="55"/>
      <c r="BG168" s="58"/>
      <c r="BH168" s="55"/>
      <c r="BI168" s="55"/>
      <c r="BJ168" s="55"/>
      <c r="BK168" s="55"/>
      <c r="BL168" s="55"/>
      <c r="BM168" s="58"/>
      <c r="BN168" s="55"/>
      <c r="BO168" s="55">
        <v>1</v>
      </c>
      <c r="BP168" s="57"/>
      <c r="BQ168" s="58">
        <v>1</v>
      </c>
      <c r="BR168" s="55">
        <v>1</v>
      </c>
      <c r="BS168" s="55"/>
      <c r="BT168" s="87" t="s">
        <v>664</v>
      </c>
      <c r="BU168" s="56"/>
      <c r="BV168" s="56"/>
      <c r="BW168" s="56"/>
      <c r="BX168" s="55"/>
    </row>
    <row r="169" spans="1:76" ht="28" customHeight="1" x14ac:dyDescent="0.15">
      <c r="A169" s="86">
        <v>165</v>
      </c>
      <c r="B169" s="58" t="s">
        <v>309</v>
      </c>
      <c r="C169" s="57">
        <v>1</v>
      </c>
      <c r="D169" s="55">
        <v>1</v>
      </c>
      <c r="E169" s="55">
        <v>1</v>
      </c>
      <c r="F169" s="55"/>
      <c r="G169" s="55"/>
      <c r="H169" s="55">
        <v>1</v>
      </c>
      <c r="I169" s="55"/>
      <c r="J169" s="55">
        <v>1</v>
      </c>
      <c r="K169" s="62"/>
      <c r="L169" s="56"/>
      <c r="M169" s="56">
        <v>1</v>
      </c>
      <c r="N169" s="56"/>
      <c r="O169" s="56"/>
      <c r="P169" s="56">
        <v>1</v>
      </c>
      <c r="Q169" s="56">
        <v>1</v>
      </c>
      <c r="R169" s="56"/>
      <c r="S169" s="56"/>
      <c r="T169" s="56"/>
      <c r="U169" s="56"/>
      <c r="V169" s="56"/>
      <c r="W169" s="56"/>
      <c r="X169" s="62" t="s">
        <v>387</v>
      </c>
      <c r="Y169" s="55"/>
      <c r="Z169" s="55"/>
      <c r="AA169" s="55"/>
      <c r="AB169" s="55"/>
      <c r="AC169" s="55"/>
      <c r="AD169" s="55"/>
      <c r="AE169" s="58"/>
      <c r="AF169" s="57">
        <v>1</v>
      </c>
      <c r="AG169" s="55"/>
      <c r="AH169" s="55"/>
      <c r="AI169" s="55"/>
      <c r="AJ169" s="55"/>
      <c r="AK169" s="58"/>
      <c r="AL169" s="55"/>
      <c r="AM169" s="55"/>
      <c r="AN169" s="55"/>
      <c r="AO169" s="55"/>
      <c r="AP169" s="55"/>
      <c r="AQ169" s="55"/>
      <c r="AR169" s="55"/>
      <c r="AS169" s="55"/>
      <c r="AT169" s="55"/>
      <c r="AU169" s="55"/>
      <c r="AV169" s="57">
        <v>1</v>
      </c>
      <c r="AW169" s="55"/>
      <c r="AX169" s="55"/>
      <c r="AY169" s="55"/>
      <c r="AZ169" s="55"/>
      <c r="BA169" s="55"/>
      <c r="BB169" s="55"/>
      <c r="BC169" s="55"/>
      <c r="BD169" s="55"/>
      <c r="BE169" s="55"/>
      <c r="BF169" s="55">
        <v>1</v>
      </c>
      <c r="BG169" s="58"/>
      <c r="BH169" s="55"/>
      <c r="BI169" s="55"/>
      <c r="BJ169" s="55"/>
      <c r="BK169" s="55"/>
      <c r="BL169" s="55"/>
      <c r="BM169" s="58"/>
      <c r="BN169" s="55"/>
      <c r="BO169" s="55">
        <v>1</v>
      </c>
      <c r="BP169" s="57"/>
      <c r="BQ169" s="58">
        <v>1</v>
      </c>
      <c r="BR169" s="55">
        <v>1</v>
      </c>
      <c r="BS169" s="55"/>
      <c r="BT169" s="87" t="s">
        <v>665</v>
      </c>
      <c r="BU169" s="56"/>
      <c r="BV169" s="56"/>
      <c r="BW169" s="56"/>
      <c r="BX169" s="55"/>
    </row>
    <row r="170" spans="1:76" ht="28" customHeight="1" x14ac:dyDescent="0.15">
      <c r="A170" s="86">
        <v>166</v>
      </c>
      <c r="B170" s="58" t="s">
        <v>309</v>
      </c>
      <c r="C170" s="57">
        <v>1</v>
      </c>
      <c r="D170" s="55">
        <v>1</v>
      </c>
      <c r="E170" s="55">
        <v>1</v>
      </c>
      <c r="F170" s="55"/>
      <c r="G170" s="55"/>
      <c r="H170" s="55">
        <v>1</v>
      </c>
      <c r="I170" s="55"/>
      <c r="J170" s="55"/>
      <c r="K170" s="62"/>
      <c r="L170" s="56"/>
      <c r="M170" s="56"/>
      <c r="N170" s="56"/>
      <c r="O170" s="56"/>
      <c r="P170" s="56"/>
      <c r="Q170" s="56"/>
      <c r="R170" s="56"/>
      <c r="S170" s="56"/>
      <c r="T170" s="56"/>
      <c r="U170" s="56"/>
      <c r="V170" s="56"/>
      <c r="W170" s="56"/>
      <c r="X170" s="62" t="s">
        <v>388</v>
      </c>
      <c r="Y170" s="55"/>
      <c r="Z170" s="55"/>
      <c r="AA170" s="55"/>
      <c r="AB170" s="55"/>
      <c r="AC170" s="55"/>
      <c r="AD170" s="55"/>
      <c r="AE170" s="58"/>
      <c r="AF170" s="57">
        <v>1</v>
      </c>
      <c r="AG170" s="55"/>
      <c r="AH170" s="55"/>
      <c r="AI170" s="55"/>
      <c r="AJ170" s="55"/>
      <c r="AK170" s="58"/>
      <c r="AL170" s="55"/>
      <c r="AM170" s="55"/>
      <c r="AN170" s="55"/>
      <c r="AO170" s="55"/>
      <c r="AP170" s="55"/>
      <c r="AQ170" s="55"/>
      <c r="AR170" s="55"/>
      <c r="AS170" s="55"/>
      <c r="AT170" s="55"/>
      <c r="AU170" s="55"/>
      <c r="AV170" s="57"/>
      <c r="AW170" s="55"/>
      <c r="AX170" s="55"/>
      <c r="AY170" s="55"/>
      <c r="AZ170" s="55"/>
      <c r="BA170" s="55"/>
      <c r="BB170" s="55"/>
      <c r="BC170" s="55"/>
      <c r="BD170" s="55"/>
      <c r="BE170" s="55"/>
      <c r="BF170" s="55"/>
      <c r="BG170" s="58"/>
      <c r="BH170" s="55"/>
      <c r="BI170" s="55"/>
      <c r="BJ170" s="55"/>
      <c r="BK170" s="55"/>
      <c r="BL170" s="55"/>
      <c r="BM170" s="58"/>
      <c r="BN170" s="55"/>
      <c r="BO170" s="55">
        <v>1</v>
      </c>
      <c r="BP170" s="57"/>
      <c r="BQ170" s="58">
        <v>1</v>
      </c>
      <c r="BR170" s="55">
        <v>1</v>
      </c>
      <c r="BS170" s="55"/>
      <c r="BT170" s="87" t="s">
        <v>666</v>
      </c>
      <c r="BU170" s="56"/>
      <c r="BV170" s="56"/>
      <c r="BW170" s="56"/>
      <c r="BX170" s="55"/>
    </row>
    <row r="171" spans="1:76" ht="28" customHeight="1" x14ac:dyDescent="0.15">
      <c r="A171" s="86">
        <v>167</v>
      </c>
      <c r="B171" s="58" t="s">
        <v>309</v>
      </c>
      <c r="C171" s="57">
        <v>1</v>
      </c>
      <c r="D171" s="55">
        <v>1</v>
      </c>
      <c r="E171" s="55">
        <v>1</v>
      </c>
      <c r="F171" s="55"/>
      <c r="G171" s="55"/>
      <c r="H171" s="55">
        <v>1</v>
      </c>
      <c r="I171" s="55"/>
      <c r="J171" s="55"/>
      <c r="K171" s="62"/>
      <c r="L171" s="56"/>
      <c r="M171" s="56">
        <v>1</v>
      </c>
      <c r="N171" s="56"/>
      <c r="O171" s="56"/>
      <c r="P171" s="56">
        <v>1</v>
      </c>
      <c r="Q171" s="56"/>
      <c r="R171" s="56"/>
      <c r="S171" s="56"/>
      <c r="T171" s="56"/>
      <c r="U171" s="56"/>
      <c r="V171" s="56"/>
      <c r="W171" s="56"/>
      <c r="X171" s="62" t="s">
        <v>301</v>
      </c>
      <c r="Y171" s="55"/>
      <c r="Z171" s="55"/>
      <c r="AA171" s="55"/>
      <c r="AB171" s="55"/>
      <c r="AC171" s="55"/>
      <c r="AD171" s="55"/>
      <c r="AE171" s="58"/>
      <c r="AF171" s="57"/>
      <c r="AG171" s="55">
        <v>1</v>
      </c>
      <c r="AH171" s="55"/>
      <c r="AI171" s="55"/>
      <c r="AJ171" s="55"/>
      <c r="AK171" s="58"/>
      <c r="AL171" s="55"/>
      <c r="AM171" s="55"/>
      <c r="AN171" s="55"/>
      <c r="AO171" s="55"/>
      <c r="AP171" s="55"/>
      <c r="AQ171" s="55"/>
      <c r="AR171" s="55"/>
      <c r="AS171" s="55"/>
      <c r="AT171" s="55">
        <v>1</v>
      </c>
      <c r="AU171" s="55"/>
      <c r="AV171" s="57"/>
      <c r="AW171" s="55"/>
      <c r="AX171" s="55"/>
      <c r="AY171" s="55"/>
      <c r="AZ171" s="55"/>
      <c r="BA171" s="55"/>
      <c r="BB171" s="55"/>
      <c r="BC171" s="55"/>
      <c r="BD171" s="55"/>
      <c r="BE171" s="55"/>
      <c r="BF171" s="55"/>
      <c r="BG171" s="58"/>
      <c r="BH171" s="55"/>
      <c r="BI171" s="55"/>
      <c r="BJ171" s="55"/>
      <c r="BK171" s="55"/>
      <c r="BL171" s="55"/>
      <c r="BM171" s="58"/>
      <c r="BN171" s="55"/>
      <c r="BO171" s="55">
        <v>1</v>
      </c>
      <c r="BP171" s="57"/>
      <c r="BQ171" s="58">
        <v>1</v>
      </c>
      <c r="BR171" s="55">
        <v>1</v>
      </c>
      <c r="BS171" s="55"/>
      <c r="BT171" s="87" t="s">
        <v>667</v>
      </c>
      <c r="BU171" s="56"/>
      <c r="BV171" s="56"/>
      <c r="BW171" s="56"/>
      <c r="BX171" s="55"/>
    </row>
    <row r="172" spans="1:76" ht="28" customHeight="1" x14ac:dyDescent="0.15">
      <c r="A172" s="86">
        <v>168</v>
      </c>
      <c r="B172" s="58" t="s">
        <v>309</v>
      </c>
      <c r="C172" s="57">
        <v>1</v>
      </c>
      <c r="D172" s="55">
        <v>1</v>
      </c>
      <c r="E172" s="55">
        <v>1</v>
      </c>
      <c r="F172" s="55">
        <v>1</v>
      </c>
      <c r="G172" s="55"/>
      <c r="H172" s="55">
        <v>1</v>
      </c>
      <c r="I172" s="55"/>
      <c r="J172" s="55">
        <v>1</v>
      </c>
      <c r="K172" s="62">
        <v>1</v>
      </c>
      <c r="L172" s="56"/>
      <c r="M172" s="56"/>
      <c r="N172" s="56"/>
      <c r="O172" s="56"/>
      <c r="P172" s="56"/>
      <c r="Q172" s="56"/>
      <c r="R172" s="56"/>
      <c r="S172" s="56"/>
      <c r="T172" s="56"/>
      <c r="U172" s="56"/>
      <c r="V172" s="56"/>
      <c r="W172" s="56"/>
      <c r="X172" s="62" t="s">
        <v>389</v>
      </c>
      <c r="Y172" s="55"/>
      <c r="Z172" s="55"/>
      <c r="AA172" s="55"/>
      <c r="AB172" s="55"/>
      <c r="AC172" s="55"/>
      <c r="AD172" s="55"/>
      <c r="AE172" s="58"/>
      <c r="AF172" s="57"/>
      <c r="AG172" s="55">
        <v>1</v>
      </c>
      <c r="AH172" s="55"/>
      <c r="AI172" s="55"/>
      <c r="AJ172" s="55"/>
      <c r="AK172" s="58"/>
      <c r="AL172" s="55"/>
      <c r="AM172" s="55"/>
      <c r="AN172" s="55"/>
      <c r="AO172" s="55"/>
      <c r="AP172" s="55"/>
      <c r="AQ172" s="55"/>
      <c r="AR172" s="55"/>
      <c r="AS172" s="55"/>
      <c r="AT172" s="55"/>
      <c r="AU172" s="55"/>
      <c r="AV172" s="57"/>
      <c r="AW172" s="55"/>
      <c r="AX172" s="55"/>
      <c r="AY172" s="55"/>
      <c r="AZ172" s="55"/>
      <c r="BA172" s="55"/>
      <c r="BB172" s="55"/>
      <c r="BC172" s="55"/>
      <c r="BD172" s="55"/>
      <c r="BE172" s="55"/>
      <c r="BF172" s="55"/>
      <c r="BG172" s="58"/>
      <c r="BH172" s="55"/>
      <c r="BI172" s="55"/>
      <c r="BJ172" s="55"/>
      <c r="BK172" s="55"/>
      <c r="BL172" s="55"/>
      <c r="BM172" s="58"/>
      <c r="BN172" s="55"/>
      <c r="BO172" s="55">
        <v>1</v>
      </c>
      <c r="BP172" s="57">
        <v>1</v>
      </c>
      <c r="BQ172" s="58"/>
      <c r="BR172" s="55">
        <v>1</v>
      </c>
      <c r="BS172" s="55"/>
      <c r="BT172" s="87" t="s">
        <v>668</v>
      </c>
      <c r="BU172" s="56"/>
      <c r="BV172" s="56"/>
      <c r="BW172" s="56"/>
      <c r="BX172" s="55"/>
    </row>
    <row r="173" spans="1:76" ht="28" customHeight="1" x14ac:dyDescent="0.15">
      <c r="A173" s="86">
        <v>169</v>
      </c>
      <c r="B173" s="58" t="s">
        <v>309</v>
      </c>
      <c r="C173" s="57">
        <v>1</v>
      </c>
      <c r="D173" s="55">
        <v>1</v>
      </c>
      <c r="E173" s="55">
        <v>1</v>
      </c>
      <c r="F173" s="55"/>
      <c r="G173" s="55"/>
      <c r="H173" s="55">
        <v>1</v>
      </c>
      <c r="I173" s="55"/>
      <c r="J173" s="55">
        <v>1</v>
      </c>
      <c r="K173" s="62"/>
      <c r="L173" s="56"/>
      <c r="M173" s="56">
        <v>1</v>
      </c>
      <c r="N173" s="56"/>
      <c r="O173" s="56">
        <v>1</v>
      </c>
      <c r="P173" s="56"/>
      <c r="Q173" s="56">
        <v>1</v>
      </c>
      <c r="R173" s="56"/>
      <c r="S173" s="56"/>
      <c r="T173" s="56"/>
      <c r="U173" s="56"/>
      <c r="V173" s="56"/>
      <c r="W173" s="56"/>
      <c r="X173" s="62" t="s">
        <v>291</v>
      </c>
      <c r="Y173" s="55"/>
      <c r="Z173" s="55"/>
      <c r="AA173" s="55"/>
      <c r="AB173" s="55"/>
      <c r="AC173" s="55"/>
      <c r="AD173" s="55"/>
      <c r="AE173" s="58"/>
      <c r="AF173" s="57"/>
      <c r="AG173" s="55">
        <v>1</v>
      </c>
      <c r="AH173" s="55"/>
      <c r="AI173" s="55"/>
      <c r="AJ173" s="55"/>
      <c r="AK173" s="58"/>
      <c r="AL173" s="55"/>
      <c r="AM173" s="55"/>
      <c r="AN173" s="55"/>
      <c r="AO173" s="55"/>
      <c r="AP173" s="55"/>
      <c r="AQ173" s="55"/>
      <c r="AR173" s="55"/>
      <c r="AS173" s="55"/>
      <c r="AT173" s="55"/>
      <c r="AU173" s="55"/>
      <c r="AV173" s="57"/>
      <c r="AW173" s="55"/>
      <c r="AX173" s="55"/>
      <c r="AY173" s="55"/>
      <c r="AZ173" s="55"/>
      <c r="BA173" s="55"/>
      <c r="BB173" s="55"/>
      <c r="BC173" s="55"/>
      <c r="BD173" s="55"/>
      <c r="BE173" s="55"/>
      <c r="BF173" s="55"/>
      <c r="BG173" s="58"/>
      <c r="BH173" s="55"/>
      <c r="BI173" s="55"/>
      <c r="BJ173" s="55"/>
      <c r="BK173" s="55"/>
      <c r="BL173" s="55"/>
      <c r="BM173" s="58"/>
      <c r="BN173" s="55">
        <v>1</v>
      </c>
      <c r="BO173" s="55">
        <v>1</v>
      </c>
      <c r="BP173" s="57">
        <v>1</v>
      </c>
      <c r="BQ173" s="58"/>
      <c r="BR173" s="55">
        <v>1</v>
      </c>
      <c r="BS173" s="55"/>
      <c r="BT173" s="88" t="s">
        <v>669</v>
      </c>
      <c r="BU173" s="56"/>
      <c r="BV173" s="56"/>
      <c r="BW173" s="56"/>
      <c r="BX173" s="55"/>
    </row>
    <row r="174" spans="1:76" ht="28" customHeight="1" x14ac:dyDescent="0.15">
      <c r="A174" s="86">
        <v>170</v>
      </c>
      <c r="B174" s="58" t="s">
        <v>309</v>
      </c>
      <c r="C174" s="57">
        <v>1</v>
      </c>
      <c r="D174" s="55">
        <v>1</v>
      </c>
      <c r="E174" s="55">
        <v>1</v>
      </c>
      <c r="F174" s="55"/>
      <c r="G174" s="55"/>
      <c r="H174" s="55">
        <v>1</v>
      </c>
      <c r="I174" s="55"/>
      <c r="J174" s="55">
        <v>1</v>
      </c>
      <c r="K174" s="62"/>
      <c r="L174" s="56"/>
      <c r="M174" s="56">
        <v>1</v>
      </c>
      <c r="N174" s="56"/>
      <c r="O174" s="56"/>
      <c r="P174" s="56">
        <v>1</v>
      </c>
      <c r="Q174" s="56">
        <v>1</v>
      </c>
      <c r="R174" s="56"/>
      <c r="S174" s="56"/>
      <c r="T174" s="56"/>
      <c r="U174" s="56"/>
      <c r="V174" s="56"/>
      <c r="W174" s="56"/>
      <c r="X174" s="62" t="s">
        <v>390</v>
      </c>
      <c r="Y174" s="55"/>
      <c r="Z174" s="55"/>
      <c r="AA174" s="55"/>
      <c r="AB174" s="55"/>
      <c r="AC174" s="55"/>
      <c r="AD174" s="55"/>
      <c r="AE174" s="58"/>
      <c r="AF174" s="57"/>
      <c r="AG174" s="55">
        <v>1</v>
      </c>
      <c r="AH174" s="55"/>
      <c r="AI174" s="55"/>
      <c r="AJ174" s="55"/>
      <c r="AK174" s="58"/>
      <c r="AL174" s="55"/>
      <c r="AM174" s="55"/>
      <c r="AN174" s="55"/>
      <c r="AO174" s="55"/>
      <c r="AP174" s="55"/>
      <c r="AQ174" s="55"/>
      <c r="AR174" s="55"/>
      <c r="AS174" s="55"/>
      <c r="AT174" s="55">
        <v>1</v>
      </c>
      <c r="AU174" s="55"/>
      <c r="AV174" s="57"/>
      <c r="AW174" s="55"/>
      <c r="AX174" s="55"/>
      <c r="AY174" s="55"/>
      <c r="AZ174" s="55"/>
      <c r="BA174" s="55"/>
      <c r="BB174" s="55"/>
      <c r="BC174" s="55"/>
      <c r="BD174" s="55"/>
      <c r="BE174" s="55"/>
      <c r="BF174" s="55"/>
      <c r="BG174" s="58"/>
      <c r="BH174" s="55"/>
      <c r="BI174" s="55"/>
      <c r="BJ174" s="55"/>
      <c r="BK174" s="55"/>
      <c r="BL174" s="55"/>
      <c r="BM174" s="58"/>
      <c r="BN174" s="55"/>
      <c r="BO174" s="55">
        <v>1</v>
      </c>
      <c r="BP174" s="57">
        <v>1</v>
      </c>
      <c r="BQ174" s="58"/>
      <c r="BR174" s="55">
        <v>1</v>
      </c>
      <c r="BS174" s="55"/>
      <c r="BT174" s="88" t="s">
        <v>670</v>
      </c>
      <c r="BU174" s="56"/>
      <c r="BV174" s="56"/>
      <c r="BW174" s="56"/>
      <c r="BX174" s="55"/>
    </row>
    <row r="175" spans="1:76" ht="28" customHeight="1" x14ac:dyDescent="0.15">
      <c r="A175" s="86">
        <v>171</v>
      </c>
      <c r="B175" s="58" t="s">
        <v>309</v>
      </c>
      <c r="C175" s="57">
        <v>1</v>
      </c>
      <c r="D175" s="55">
        <v>1</v>
      </c>
      <c r="E175" s="55">
        <v>1</v>
      </c>
      <c r="F175" s="55"/>
      <c r="G175" s="55"/>
      <c r="H175" s="55">
        <v>1</v>
      </c>
      <c r="I175" s="55"/>
      <c r="J175" s="55"/>
      <c r="K175" s="62"/>
      <c r="L175" s="56"/>
      <c r="M175" s="56">
        <v>1</v>
      </c>
      <c r="N175" s="56"/>
      <c r="O175" s="56"/>
      <c r="P175" s="56">
        <v>1</v>
      </c>
      <c r="Q175" s="56"/>
      <c r="R175" s="56"/>
      <c r="S175" s="56"/>
      <c r="T175" s="56"/>
      <c r="U175" s="56"/>
      <c r="V175" s="56"/>
      <c r="W175" s="56"/>
      <c r="X175" s="62" t="s">
        <v>291</v>
      </c>
      <c r="Y175" s="55"/>
      <c r="Z175" s="55"/>
      <c r="AA175" s="55"/>
      <c r="AB175" s="55"/>
      <c r="AC175" s="55"/>
      <c r="AD175" s="55"/>
      <c r="AE175" s="58"/>
      <c r="AF175" s="57"/>
      <c r="AG175" s="55">
        <v>1</v>
      </c>
      <c r="AH175" s="55"/>
      <c r="AI175" s="55"/>
      <c r="AJ175" s="55"/>
      <c r="AK175" s="58"/>
      <c r="AL175" s="55"/>
      <c r="AM175" s="55"/>
      <c r="AN175" s="55"/>
      <c r="AO175" s="55"/>
      <c r="AP175" s="55"/>
      <c r="AQ175" s="55"/>
      <c r="AR175" s="55"/>
      <c r="AS175" s="55"/>
      <c r="AT175" s="55"/>
      <c r="AU175" s="55"/>
      <c r="AV175" s="57"/>
      <c r="AW175" s="55"/>
      <c r="AX175" s="55"/>
      <c r="AY175" s="55"/>
      <c r="AZ175" s="55"/>
      <c r="BA175" s="55"/>
      <c r="BB175" s="55"/>
      <c r="BC175" s="55"/>
      <c r="BD175" s="55"/>
      <c r="BE175" s="55"/>
      <c r="BF175" s="55"/>
      <c r="BG175" s="58"/>
      <c r="BH175" s="55"/>
      <c r="BI175" s="55"/>
      <c r="BJ175" s="55"/>
      <c r="BK175" s="55"/>
      <c r="BL175" s="55"/>
      <c r="BM175" s="58"/>
      <c r="BN175" s="55"/>
      <c r="BO175" s="55">
        <v>1</v>
      </c>
      <c r="BP175" s="57">
        <v>1</v>
      </c>
      <c r="BQ175" s="58"/>
      <c r="BR175" s="55">
        <v>1</v>
      </c>
      <c r="BS175" s="55"/>
      <c r="BT175" s="88" t="s">
        <v>671</v>
      </c>
      <c r="BU175" s="56"/>
      <c r="BV175" s="56"/>
      <c r="BW175" s="56"/>
      <c r="BX175" s="55"/>
    </row>
    <row r="176" spans="1:76" ht="28" customHeight="1" x14ac:dyDescent="0.15">
      <c r="A176" s="86">
        <v>172</v>
      </c>
      <c r="B176" s="58" t="s">
        <v>309</v>
      </c>
      <c r="C176" s="57">
        <v>1</v>
      </c>
      <c r="D176" s="55">
        <v>1</v>
      </c>
      <c r="E176" s="55">
        <v>1</v>
      </c>
      <c r="F176" s="55"/>
      <c r="G176" s="55"/>
      <c r="H176" s="55">
        <v>1</v>
      </c>
      <c r="I176" s="55"/>
      <c r="J176" s="55">
        <v>1</v>
      </c>
      <c r="K176" s="62"/>
      <c r="L176" s="56"/>
      <c r="M176" s="56"/>
      <c r="N176" s="56"/>
      <c r="O176" s="56"/>
      <c r="P176" s="56"/>
      <c r="Q176" s="56"/>
      <c r="R176" s="56"/>
      <c r="S176" s="56"/>
      <c r="T176" s="56"/>
      <c r="U176" s="56"/>
      <c r="V176" s="56"/>
      <c r="W176" s="56"/>
      <c r="X176" s="62" t="s">
        <v>392</v>
      </c>
      <c r="Y176" s="55"/>
      <c r="Z176" s="55"/>
      <c r="AA176" s="55"/>
      <c r="AB176" s="55"/>
      <c r="AC176" s="55"/>
      <c r="AD176" s="55"/>
      <c r="AE176" s="58"/>
      <c r="AF176" s="57"/>
      <c r="AG176" s="55">
        <v>1</v>
      </c>
      <c r="AH176" s="55"/>
      <c r="AI176" s="55"/>
      <c r="AJ176" s="55"/>
      <c r="AK176" s="58"/>
      <c r="AL176" s="55"/>
      <c r="AM176" s="55"/>
      <c r="AN176" s="55"/>
      <c r="AO176" s="55"/>
      <c r="AP176" s="55"/>
      <c r="AQ176" s="55"/>
      <c r="AR176" s="55"/>
      <c r="AS176" s="55"/>
      <c r="AT176" s="55"/>
      <c r="AU176" s="55"/>
      <c r="AV176" s="57"/>
      <c r="AW176" s="55"/>
      <c r="AX176" s="55"/>
      <c r="AY176" s="55"/>
      <c r="AZ176" s="55"/>
      <c r="BA176" s="55"/>
      <c r="BB176" s="55"/>
      <c r="BC176" s="55"/>
      <c r="BD176" s="55"/>
      <c r="BE176" s="55"/>
      <c r="BF176" s="55"/>
      <c r="BG176" s="58"/>
      <c r="BH176" s="55"/>
      <c r="BI176" s="55"/>
      <c r="BJ176" s="55"/>
      <c r="BK176" s="55"/>
      <c r="BL176" s="55"/>
      <c r="BM176" s="58"/>
      <c r="BN176" s="55"/>
      <c r="BO176" s="55">
        <v>1</v>
      </c>
      <c r="BP176" s="57">
        <v>1</v>
      </c>
      <c r="BQ176" s="58"/>
      <c r="BR176" s="55">
        <v>1</v>
      </c>
      <c r="BS176" s="55"/>
      <c r="BT176" s="88" t="s">
        <v>672</v>
      </c>
      <c r="BU176" s="56"/>
      <c r="BV176" s="56"/>
      <c r="BW176" s="56"/>
      <c r="BX176" s="55"/>
    </row>
    <row r="177" spans="1:76" ht="28" customHeight="1" x14ac:dyDescent="0.15">
      <c r="A177" s="86">
        <v>173</v>
      </c>
      <c r="B177" s="58" t="s">
        <v>309</v>
      </c>
      <c r="C177" s="57">
        <v>1</v>
      </c>
      <c r="D177" s="55">
        <v>1</v>
      </c>
      <c r="E177" s="55">
        <v>1</v>
      </c>
      <c r="F177" s="55"/>
      <c r="G177" s="55"/>
      <c r="H177" s="55">
        <v>1</v>
      </c>
      <c r="I177" s="55"/>
      <c r="J177" s="55">
        <v>1</v>
      </c>
      <c r="K177" s="62"/>
      <c r="L177" s="56"/>
      <c r="M177" s="56"/>
      <c r="N177" s="56"/>
      <c r="O177" s="56"/>
      <c r="P177" s="56"/>
      <c r="Q177" s="56"/>
      <c r="R177" s="56"/>
      <c r="S177" s="56"/>
      <c r="T177" s="56"/>
      <c r="U177" s="56"/>
      <c r="V177" s="56"/>
      <c r="W177" s="56"/>
      <c r="X177" s="62" t="s">
        <v>375</v>
      </c>
      <c r="Y177" s="55"/>
      <c r="Z177" s="55"/>
      <c r="AA177" s="55"/>
      <c r="AB177" s="55"/>
      <c r="AC177" s="55"/>
      <c r="AD177" s="55"/>
      <c r="AE177" s="58"/>
      <c r="AF177" s="57"/>
      <c r="AG177" s="55">
        <v>1</v>
      </c>
      <c r="AH177" s="55"/>
      <c r="AI177" s="55"/>
      <c r="AJ177" s="55"/>
      <c r="AK177" s="58"/>
      <c r="AL177" s="55"/>
      <c r="AM177" s="55"/>
      <c r="AN177" s="55"/>
      <c r="AO177" s="55"/>
      <c r="AP177" s="55"/>
      <c r="AQ177" s="55"/>
      <c r="AR177" s="55"/>
      <c r="AS177" s="55"/>
      <c r="AT177" s="55"/>
      <c r="AU177" s="55"/>
      <c r="AV177" s="57"/>
      <c r="AW177" s="55"/>
      <c r="AX177" s="55"/>
      <c r="AY177" s="55"/>
      <c r="AZ177" s="55"/>
      <c r="BA177" s="55"/>
      <c r="BB177" s="55"/>
      <c r="BC177" s="55"/>
      <c r="BD177" s="55"/>
      <c r="BE177" s="55"/>
      <c r="BF177" s="55"/>
      <c r="BG177" s="58"/>
      <c r="BH177" s="55"/>
      <c r="BI177" s="55"/>
      <c r="BJ177" s="55"/>
      <c r="BK177" s="55"/>
      <c r="BL177" s="55"/>
      <c r="BM177" s="58"/>
      <c r="BN177" s="55"/>
      <c r="BO177" s="55">
        <v>1</v>
      </c>
      <c r="BP177" s="57">
        <v>1</v>
      </c>
      <c r="BQ177" s="58"/>
      <c r="BR177" s="55">
        <v>1</v>
      </c>
      <c r="BS177" s="55"/>
      <c r="BT177" s="88" t="s">
        <v>673</v>
      </c>
      <c r="BU177" s="56"/>
      <c r="BV177" s="56"/>
      <c r="BW177" s="56"/>
      <c r="BX177" s="55"/>
    </row>
    <row r="178" spans="1:76" ht="28" customHeight="1" x14ac:dyDescent="0.15">
      <c r="A178" s="86">
        <v>174</v>
      </c>
      <c r="B178" s="58" t="s">
        <v>309</v>
      </c>
      <c r="C178" s="57">
        <v>1</v>
      </c>
      <c r="D178" s="55">
        <v>1</v>
      </c>
      <c r="E178" s="55">
        <v>1</v>
      </c>
      <c r="F178" s="55"/>
      <c r="G178" s="55"/>
      <c r="H178" s="55">
        <v>1</v>
      </c>
      <c r="I178" s="55"/>
      <c r="J178" s="55">
        <v>1</v>
      </c>
      <c r="K178" s="62"/>
      <c r="L178" s="56"/>
      <c r="M178" s="56"/>
      <c r="N178" s="56"/>
      <c r="O178" s="56"/>
      <c r="P178" s="56"/>
      <c r="Q178" s="56"/>
      <c r="R178" s="56"/>
      <c r="S178" s="56"/>
      <c r="T178" s="56"/>
      <c r="U178" s="56"/>
      <c r="V178" s="56"/>
      <c r="W178" s="56"/>
      <c r="X178" s="62" t="s">
        <v>380</v>
      </c>
      <c r="Y178" s="55"/>
      <c r="Z178" s="55"/>
      <c r="AA178" s="55"/>
      <c r="AB178" s="55"/>
      <c r="AC178" s="55"/>
      <c r="AD178" s="55"/>
      <c r="AE178" s="58"/>
      <c r="AF178" s="57"/>
      <c r="AG178" s="55">
        <v>1</v>
      </c>
      <c r="AH178" s="55"/>
      <c r="AI178" s="55"/>
      <c r="AJ178" s="55"/>
      <c r="AK178" s="58"/>
      <c r="AL178" s="55"/>
      <c r="AM178" s="55"/>
      <c r="AN178" s="55"/>
      <c r="AO178" s="55"/>
      <c r="AP178" s="55"/>
      <c r="AQ178" s="55"/>
      <c r="AR178" s="55"/>
      <c r="AS178" s="55"/>
      <c r="AT178" s="55"/>
      <c r="AU178" s="55"/>
      <c r="AV178" s="57"/>
      <c r="AW178" s="55"/>
      <c r="AX178" s="55"/>
      <c r="AY178" s="55"/>
      <c r="AZ178" s="55"/>
      <c r="BA178" s="55"/>
      <c r="BB178" s="55"/>
      <c r="BC178" s="55"/>
      <c r="BD178" s="55"/>
      <c r="BE178" s="55"/>
      <c r="BF178" s="55"/>
      <c r="BG178" s="58"/>
      <c r="BH178" s="55"/>
      <c r="BI178" s="55"/>
      <c r="BJ178" s="55"/>
      <c r="BK178" s="55"/>
      <c r="BL178" s="55"/>
      <c r="BM178" s="58"/>
      <c r="BN178" s="55"/>
      <c r="BO178" s="55">
        <v>1</v>
      </c>
      <c r="BP178" s="57">
        <v>1</v>
      </c>
      <c r="BQ178" s="58"/>
      <c r="BR178" s="55">
        <v>1</v>
      </c>
      <c r="BS178" s="55"/>
      <c r="BT178" s="88" t="s">
        <v>674</v>
      </c>
      <c r="BU178" s="56"/>
      <c r="BV178" s="56"/>
      <c r="BW178" s="56"/>
      <c r="BX178" s="55"/>
    </row>
    <row r="179" spans="1:76" ht="28" customHeight="1" x14ac:dyDescent="0.15">
      <c r="A179" s="86">
        <v>175</v>
      </c>
      <c r="B179" s="58" t="s">
        <v>309</v>
      </c>
      <c r="C179" s="57">
        <v>1</v>
      </c>
      <c r="D179" s="55">
        <v>1</v>
      </c>
      <c r="E179" s="55">
        <v>1</v>
      </c>
      <c r="F179" s="55"/>
      <c r="G179" s="55"/>
      <c r="H179" s="55">
        <v>1</v>
      </c>
      <c r="I179" s="55"/>
      <c r="J179" s="55">
        <v>1</v>
      </c>
      <c r="K179" s="62"/>
      <c r="L179" s="56"/>
      <c r="M179" s="56"/>
      <c r="N179" s="56"/>
      <c r="O179" s="56"/>
      <c r="P179" s="56"/>
      <c r="Q179" s="56"/>
      <c r="R179" s="56"/>
      <c r="S179" s="56"/>
      <c r="T179" s="56"/>
      <c r="U179" s="56"/>
      <c r="V179" s="56"/>
      <c r="W179" s="56"/>
      <c r="X179" s="62" t="s">
        <v>392</v>
      </c>
      <c r="Y179" s="55"/>
      <c r="Z179" s="55"/>
      <c r="AA179" s="55"/>
      <c r="AB179" s="55"/>
      <c r="AC179" s="55"/>
      <c r="AD179" s="55"/>
      <c r="AE179" s="58"/>
      <c r="AF179" s="57"/>
      <c r="AG179" s="55">
        <v>1</v>
      </c>
      <c r="AH179" s="55"/>
      <c r="AI179" s="55"/>
      <c r="AJ179" s="55"/>
      <c r="AK179" s="58"/>
      <c r="AL179" s="55"/>
      <c r="AM179" s="55"/>
      <c r="AN179" s="55"/>
      <c r="AO179" s="55"/>
      <c r="AP179" s="55"/>
      <c r="AQ179" s="55"/>
      <c r="AR179" s="55"/>
      <c r="AS179" s="55"/>
      <c r="AT179" s="55"/>
      <c r="AU179" s="55"/>
      <c r="AV179" s="57"/>
      <c r="AW179" s="55"/>
      <c r="AX179" s="55"/>
      <c r="AY179" s="55"/>
      <c r="AZ179" s="55"/>
      <c r="BA179" s="55"/>
      <c r="BB179" s="55"/>
      <c r="BC179" s="55"/>
      <c r="BD179" s="55"/>
      <c r="BE179" s="55"/>
      <c r="BF179" s="55"/>
      <c r="BG179" s="58"/>
      <c r="BH179" s="55"/>
      <c r="BI179" s="55"/>
      <c r="BJ179" s="55"/>
      <c r="BK179" s="55"/>
      <c r="BL179" s="55"/>
      <c r="BM179" s="58"/>
      <c r="BN179" s="55"/>
      <c r="BO179" s="55">
        <v>1</v>
      </c>
      <c r="BP179" s="57">
        <v>1</v>
      </c>
      <c r="BQ179" s="58"/>
      <c r="BR179" s="55">
        <v>1</v>
      </c>
      <c r="BS179" s="55"/>
      <c r="BT179" s="88" t="s">
        <v>675</v>
      </c>
      <c r="BU179" s="56"/>
      <c r="BV179" s="56"/>
      <c r="BW179" s="56"/>
      <c r="BX179" s="55"/>
    </row>
    <row r="180" spans="1:76" ht="28" customHeight="1" x14ac:dyDescent="0.15">
      <c r="A180" s="86">
        <v>176</v>
      </c>
      <c r="B180" s="58" t="s">
        <v>309</v>
      </c>
      <c r="C180" s="57">
        <v>1</v>
      </c>
      <c r="D180" s="55">
        <v>1</v>
      </c>
      <c r="E180" s="55">
        <v>1</v>
      </c>
      <c r="F180" s="55"/>
      <c r="G180" s="55"/>
      <c r="H180" s="55">
        <v>1</v>
      </c>
      <c r="I180" s="55"/>
      <c r="J180" s="55">
        <v>1</v>
      </c>
      <c r="K180" s="62"/>
      <c r="L180" s="56"/>
      <c r="M180" s="56">
        <v>1</v>
      </c>
      <c r="N180" s="56"/>
      <c r="O180" s="56"/>
      <c r="P180" s="56">
        <v>1</v>
      </c>
      <c r="Q180" s="56">
        <v>1</v>
      </c>
      <c r="R180" s="56"/>
      <c r="S180" s="56"/>
      <c r="T180" s="56"/>
      <c r="U180" s="56"/>
      <c r="V180" s="56"/>
      <c r="W180" s="56"/>
      <c r="X180" s="62" t="s">
        <v>391</v>
      </c>
      <c r="Y180" s="55"/>
      <c r="Z180" s="55"/>
      <c r="AA180" s="55"/>
      <c r="AB180" s="55"/>
      <c r="AC180" s="55"/>
      <c r="AD180" s="55"/>
      <c r="AE180" s="58"/>
      <c r="AF180" s="57"/>
      <c r="AG180" s="55">
        <v>1</v>
      </c>
      <c r="AH180" s="55"/>
      <c r="AI180" s="55"/>
      <c r="AJ180" s="55"/>
      <c r="AK180" s="58"/>
      <c r="AL180" s="55"/>
      <c r="AM180" s="55"/>
      <c r="AN180" s="55"/>
      <c r="AO180" s="55"/>
      <c r="AP180" s="55"/>
      <c r="AQ180" s="55"/>
      <c r="AR180" s="55"/>
      <c r="AS180" s="55"/>
      <c r="AT180" s="55"/>
      <c r="AU180" s="55"/>
      <c r="AV180" s="57"/>
      <c r="AW180" s="55"/>
      <c r="AX180" s="55"/>
      <c r="AY180" s="55"/>
      <c r="AZ180" s="55"/>
      <c r="BA180" s="55"/>
      <c r="BB180" s="55"/>
      <c r="BC180" s="55"/>
      <c r="BD180" s="55"/>
      <c r="BE180" s="55"/>
      <c r="BF180" s="55"/>
      <c r="BG180" s="58"/>
      <c r="BH180" s="55"/>
      <c r="BI180" s="55"/>
      <c r="BJ180" s="55"/>
      <c r="BK180" s="55"/>
      <c r="BL180" s="55"/>
      <c r="BM180" s="58"/>
      <c r="BN180" s="55"/>
      <c r="BO180" s="55">
        <v>1</v>
      </c>
      <c r="BP180" s="57">
        <v>1</v>
      </c>
      <c r="BQ180" s="58"/>
      <c r="BR180" s="55">
        <v>1</v>
      </c>
      <c r="BS180" s="55"/>
      <c r="BT180" s="87" t="s">
        <v>676</v>
      </c>
      <c r="BU180" s="56"/>
      <c r="BV180" s="56"/>
      <c r="BW180" s="56"/>
      <c r="BX180" s="55"/>
    </row>
    <row r="181" spans="1:76" ht="28" customHeight="1" x14ac:dyDescent="0.15">
      <c r="A181" s="86">
        <v>177</v>
      </c>
      <c r="B181" s="58" t="s">
        <v>309</v>
      </c>
      <c r="C181" s="57">
        <v>1</v>
      </c>
      <c r="D181" s="55">
        <v>1</v>
      </c>
      <c r="E181" s="55">
        <v>1</v>
      </c>
      <c r="F181" s="55"/>
      <c r="G181" s="55"/>
      <c r="H181" s="55">
        <v>1</v>
      </c>
      <c r="I181" s="55"/>
      <c r="J181" s="55">
        <v>1</v>
      </c>
      <c r="K181" s="62"/>
      <c r="L181" s="56"/>
      <c r="M181" s="56"/>
      <c r="N181" s="56"/>
      <c r="O181" s="56"/>
      <c r="P181" s="56"/>
      <c r="Q181" s="56"/>
      <c r="R181" s="56"/>
      <c r="S181" s="56"/>
      <c r="T181" s="56"/>
      <c r="U181" s="56"/>
      <c r="V181" s="56"/>
      <c r="W181" s="56"/>
      <c r="X181" s="62" t="s">
        <v>380</v>
      </c>
      <c r="Y181" s="55"/>
      <c r="Z181" s="55"/>
      <c r="AA181" s="55"/>
      <c r="AB181" s="55"/>
      <c r="AC181" s="55"/>
      <c r="AD181" s="55"/>
      <c r="AE181" s="58"/>
      <c r="AF181" s="57"/>
      <c r="AG181" s="55">
        <v>1</v>
      </c>
      <c r="AH181" s="55"/>
      <c r="AI181" s="55"/>
      <c r="AJ181" s="55"/>
      <c r="AK181" s="58"/>
      <c r="AL181" s="55"/>
      <c r="AM181" s="55"/>
      <c r="AN181" s="55"/>
      <c r="AO181" s="55"/>
      <c r="AP181" s="55"/>
      <c r="AQ181" s="55"/>
      <c r="AR181" s="55"/>
      <c r="AS181" s="55"/>
      <c r="AT181" s="55"/>
      <c r="AU181" s="55"/>
      <c r="AV181" s="57"/>
      <c r="AW181" s="55"/>
      <c r="AX181" s="55"/>
      <c r="AY181" s="55"/>
      <c r="AZ181" s="55"/>
      <c r="BA181" s="55"/>
      <c r="BB181" s="55"/>
      <c r="BC181" s="55"/>
      <c r="BD181" s="55"/>
      <c r="BE181" s="55"/>
      <c r="BF181" s="55"/>
      <c r="BG181" s="58"/>
      <c r="BH181" s="55"/>
      <c r="BI181" s="55"/>
      <c r="BJ181" s="55"/>
      <c r="BK181" s="55"/>
      <c r="BL181" s="55"/>
      <c r="BM181" s="58"/>
      <c r="BN181" s="55"/>
      <c r="BO181" s="55">
        <v>1</v>
      </c>
      <c r="BP181" s="57">
        <v>1</v>
      </c>
      <c r="BQ181" s="58"/>
      <c r="BR181" s="55">
        <v>1</v>
      </c>
      <c r="BS181" s="55"/>
      <c r="BT181" s="88" t="s">
        <v>677</v>
      </c>
      <c r="BU181" s="56"/>
      <c r="BV181" s="56"/>
      <c r="BW181" s="56"/>
      <c r="BX181" s="55"/>
    </row>
    <row r="182" spans="1:76" ht="28" customHeight="1" x14ac:dyDescent="0.15">
      <c r="A182" s="86">
        <v>178</v>
      </c>
      <c r="B182" s="58" t="s">
        <v>309</v>
      </c>
      <c r="C182" s="57">
        <v>1</v>
      </c>
      <c r="D182" s="55">
        <v>1</v>
      </c>
      <c r="E182" s="55">
        <v>1</v>
      </c>
      <c r="F182" s="55">
        <v>1</v>
      </c>
      <c r="G182" s="55"/>
      <c r="H182" s="55">
        <v>1</v>
      </c>
      <c r="I182" s="55"/>
      <c r="J182" s="55">
        <v>1</v>
      </c>
      <c r="K182" s="62"/>
      <c r="L182" s="56"/>
      <c r="M182" s="56"/>
      <c r="N182" s="56"/>
      <c r="O182" s="56"/>
      <c r="P182" s="56"/>
      <c r="Q182" s="56"/>
      <c r="R182" s="56"/>
      <c r="S182" s="56"/>
      <c r="T182" s="56"/>
      <c r="U182" s="56"/>
      <c r="V182" s="56"/>
      <c r="W182" s="56"/>
      <c r="X182" s="62" t="s">
        <v>393</v>
      </c>
      <c r="Y182" s="55"/>
      <c r="Z182" s="55"/>
      <c r="AA182" s="55"/>
      <c r="AB182" s="55"/>
      <c r="AC182" s="55"/>
      <c r="AD182" s="55"/>
      <c r="AE182" s="58"/>
      <c r="AF182" s="57"/>
      <c r="AG182" s="55">
        <v>1</v>
      </c>
      <c r="AH182" s="55"/>
      <c r="AI182" s="55"/>
      <c r="AJ182" s="55"/>
      <c r="AK182" s="58"/>
      <c r="AL182" s="55"/>
      <c r="AM182" s="55"/>
      <c r="AN182" s="55"/>
      <c r="AO182" s="55"/>
      <c r="AP182" s="55"/>
      <c r="AQ182" s="55"/>
      <c r="AR182" s="55"/>
      <c r="AS182" s="55"/>
      <c r="AT182" s="55"/>
      <c r="AU182" s="55"/>
      <c r="AV182" s="57"/>
      <c r="AW182" s="55"/>
      <c r="AX182" s="55"/>
      <c r="AY182" s="55"/>
      <c r="AZ182" s="55"/>
      <c r="BA182" s="55"/>
      <c r="BB182" s="55"/>
      <c r="BC182" s="55"/>
      <c r="BD182" s="55"/>
      <c r="BE182" s="55"/>
      <c r="BF182" s="55"/>
      <c r="BG182" s="58"/>
      <c r="BH182" s="55"/>
      <c r="BI182" s="55"/>
      <c r="BJ182" s="55"/>
      <c r="BK182" s="55"/>
      <c r="BL182" s="55"/>
      <c r="BM182" s="58"/>
      <c r="BN182" s="55"/>
      <c r="BO182" s="55">
        <v>1</v>
      </c>
      <c r="BP182" s="57">
        <v>1</v>
      </c>
      <c r="BQ182" s="58"/>
      <c r="BR182" s="55">
        <v>1</v>
      </c>
      <c r="BS182" s="55"/>
      <c r="BT182" s="88" t="s">
        <v>678</v>
      </c>
      <c r="BU182" s="56"/>
      <c r="BV182" s="56"/>
      <c r="BW182" s="56"/>
      <c r="BX182" s="55"/>
    </row>
    <row r="183" spans="1:76" ht="28" customHeight="1" x14ac:dyDescent="0.15">
      <c r="A183" s="86">
        <v>179</v>
      </c>
      <c r="B183" s="58" t="s">
        <v>309</v>
      </c>
      <c r="C183" s="57">
        <v>1</v>
      </c>
      <c r="D183" s="55">
        <v>1</v>
      </c>
      <c r="E183" s="55">
        <v>1</v>
      </c>
      <c r="F183" s="55"/>
      <c r="G183" s="55"/>
      <c r="H183" s="55">
        <v>1</v>
      </c>
      <c r="I183" s="55"/>
      <c r="J183" s="55">
        <v>1</v>
      </c>
      <c r="K183" s="62"/>
      <c r="L183" s="56"/>
      <c r="M183" s="56"/>
      <c r="N183" s="56"/>
      <c r="O183" s="56"/>
      <c r="P183" s="56"/>
      <c r="Q183" s="56"/>
      <c r="R183" s="56"/>
      <c r="S183" s="56"/>
      <c r="T183" s="56"/>
      <c r="U183" s="56"/>
      <c r="V183" s="56"/>
      <c r="W183" s="56"/>
      <c r="X183" s="62" t="s">
        <v>380</v>
      </c>
      <c r="Y183" s="55"/>
      <c r="Z183" s="55"/>
      <c r="AA183" s="55"/>
      <c r="AB183" s="55"/>
      <c r="AC183" s="55"/>
      <c r="AD183" s="55"/>
      <c r="AE183" s="58"/>
      <c r="AF183" s="57"/>
      <c r="AG183" s="55">
        <v>1</v>
      </c>
      <c r="AH183" s="55"/>
      <c r="AI183" s="55"/>
      <c r="AJ183" s="55"/>
      <c r="AK183" s="58"/>
      <c r="AL183" s="55"/>
      <c r="AM183" s="55"/>
      <c r="AN183" s="55"/>
      <c r="AO183" s="55"/>
      <c r="AP183" s="55"/>
      <c r="AQ183" s="55"/>
      <c r="AR183" s="55"/>
      <c r="AS183" s="55"/>
      <c r="AT183" s="55"/>
      <c r="AU183" s="55"/>
      <c r="AV183" s="57"/>
      <c r="AW183" s="55"/>
      <c r="AX183" s="55"/>
      <c r="AY183" s="55"/>
      <c r="AZ183" s="55"/>
      <c r="BA183" s="55"/>
      <c r="BB183" s="55"/>
      <c r="BC183" s="55"/>
      <c r="BD183" s="55"/>
      <c r="BE183" s="55"/>
      <c r="BF183" s="55"/>
      <c r="BG183" s="58"/>
      <c r="BH183" s="55"/>
      <c r="BI183" s="55"/>
      <c r="BJ183" s="55"/>
      <c r="BK183" s="55"/>
      <c r="BL183" s="55"/>
      <c r="BM183" s="58"/>
      <c r="BN183" s="55"/>
      <c r="BO183" s="55">
        <v>1</v>
      </c>
      <c r="BP183" s="57">
        <v>1</v>
      </c>
      <c r="BQ183" s="58"/>
      <c r="BR183" s="55">
        <v>1</v>
      </c>
      <c r="BS183" s="55"/>
      <c r="BT183" s="88" t="s">
        <v>679</v>
      </c>
      <c r="BU183" s="56"/>
      <c r="BV183" s="56"/>
      <c r="BW183" s="56"/>
      <c r="BX183" s="55"/>
    </row>
    <row r="184" spans="1:76" ht="28" customHeight="1" x14ac:dyDescent="0.15">
      <c r="A184" s="86">
        <v>180</v>
      </c>
      <c r="B184" s="58" t="s">
        <v>309</v>
      </c>
      <c r="C184" s="57">
        <v>1</v>
      </c>
      <c r="D184" s="55">
        <v>1</v>
      </c>
      <c r="E184" s="55">
        <v>1</v>
      </c>
      <c r="F184" s="55"/>
      <c r="G184" s="55"/>
      <c r="H184" s="55">
        <v>1</v>
      </c>
      <c r="I184" s="55"/>
      <c r="J184" s="55">
        <v>1</v>
      </c>
      <c r="K184" s="62"/>
      <c r="L184" s="56"/>
      <c r="M184" s="56"/>
      <c r="N184" s="56"/>
      <c r="O184" s="56"/>
      <c r="P184" s="56"/>
      <c r="Q184" s="56"/>
      <c r="R184" s="56"/>
      <c r="S184" s="56"/>
      <c r="T184" s="56"/>
      <c r="U184" s="56"/>
      <c r="V184" s="56"/>
      <c r="W184" s="56"/>
      <c r="X184" s="62" t="s">
        <v>380</v>
      </c>
      <c r="Y184" s="55"/>
      <c r="Z184" s="55"/>
      <c r="AA184" s="55"/>
      <c r="AB184" s="55"/>
      <c r="AC184" s="55"/>
      <c r="AD184" s="55"/>
      <c r="AE184" s="58"/>
      <c r="AF184" s="57"/>
      <c r="AG184" s="55">
        <v>1</v>
      </c>
      <c r="AH184" s="55"/>
      <c r="AI184" s="55"/>
      <c r="AJ184" s="55"/>
      <c r="AK184" s="58"/>
      <c r="AL184" s="55"/>
      <c r="AM184" s="55"/>
      <c r="AN184" s="55"/>
      <c r="AO184" s="55"/>
      <c r="AP184" s="55"/>
      <c r="AQ184" s="55"/>
      <c r="AR184" s="55"/>
      <c r="AS184" s="55"/>
      <c r="AT184" s="55"/>
      <c r="AU184" s="55"/>
      <c r="AV184" s="57"/>
      <c r="AW184" s="55"/>
      <c r="AX184" s="55"/>
      <c r="AY184" s="55"/>
      <c r="AZ184" s="55"/>
      <c r="BA184" s="55"/>
      <c r="BB184" s="55"/>
      <c r="BC184" s="55"/>
      <c r="BD184" s="55"/>
      <c r="BE184" s="55"/>
      <c r="BF184" s="55"/>
      <c r="BG184" s="58"/>
      <c r="BH184" s="55"/>
      <c r="BI184" s="55"/>
      <c r="BJ184" s="55"/>
      <c r="BK184" s="55"/>
      <c r="BL184" s="55"/>
      <c r="BM184" s="58"/>
      <c r="BN184" s="55"/>
      <c r="BO184" s="55">
        <v>1</v>
      </c>
      <c r="BP184" s="57">
        <v>1</v>
      </c>
      <c r="BQ184" s="58"/>
      <c r="BR184" s="55">
        <v>1</v>
      </c>
      <c r="BS184" s="55"/>
      <c r="BT184" s="88" t="s">
        <v>680</v>
      </c>
      <c r="BU184" s="56"/>
      <c r="BV184" s="56"/>
      <c r="BW184" s="56"/>
      <c r="BX184" s="55"/>
    </row>
    <row r="185" spans="1:76" ht="28" customHeight="1" x14ac:dyDescent="0.15">
      <c r="A185" s="86">
        <v>181</v>
      </c>
      <c r="B185" s="58" t="s">
        <v>309</v>
      </c>
      <c r="C185" s="57">
        <v>1</v>
      </c>
      <c r="D185" s="55">
        <v>1</v>
      </c>
      <c r="E185" s="55">
        <v>1</v>
      </c>
      <c r="F185" s="55"/>
      <c r="G185" s="55"/>
      <c r="H185" s="55">
        <v>1</v>
      </c>
      <c r="I185" s="55"/>
      <c r="J185" s="55">
        <v>1</v>
      </c>
      <c r="K185" s="62"/>
      <c r="L185" s="56"/>
      <c r="M185" s="56"/>
      <c r="N185" s="56"/>
      <c r="O185" s="56"/>
      <c r="P185" s="56"/>
      <c r="Q185" s="56"/>
      <c r="R185" s="56"/>
      <c r="S185" s="56"/>
      <c r="T185" s="56"/>
      <c r="U185" s="56"/>
      <c r="V185" s="56"/>
      <c r="W185" s="56"/>
      <c r="X185" s="62" t="s">
        <v>393</v>
      </c>
      <c r="Y185" s="55"/>
      <c r="Z185" s="55"/>
      <c r="AA185" s="55"/>
      <c r="AB185" s="55"/>
      <c r="AC185" s="55"/>
      <c r="AD185" s="55"/>
      <c r="AE185" s="58"/>
      <c r="AF185" s="57"/>
      <c r="AG185" s="55">
        <v>1</v>
      </c>
      <c r="AH185" s="55"/>
      <c r="AI185" s="55"/>
      <c r="AJ185" s="55"/>
      <c r="AK185" s="58"/>
      <c r="AL185" s="55"/>
      <c r="AM185" s="55"/>
      <c r="AN185" s="55"/>
      <c r="AO185" s="55"/>
      <c r="AP185" s="55"/>
      <c r="AQ185" s="55"/>
      <c r="AR185" s="55"/>
      <c r="AS185" s="55"/>
      <c r="AT185" s="55"/>
      <c r="AU185" s="55"/>
      <c r="AV185" s="57"/>
      <c r="AW185" s="55"/>
      <c r="AX185" s="55"/>
      <c r="AY185" s="55"/>
      <c r="AZ185" s="55"/>
      <c r="BA185" s="55"/>
      <c r="BB185" s="55"/>
      <c r="BC185" s="55"/>
      <c r="BD185" s="55"/>
      <c r="BE185" s="55"/>
      <c r="BF185" s="55"/>
      <c r="BG185" s="58"/>
      <c r="BH185" s="55"/>
      <c r="BI185" s="55"/>
      <c r="BJ185" s="55"/>
      <c r="BK185" s="55"/>
      <c r="BL185" s="55"/>
      <c r="BM185" s="58"/>
      <c r="BN185" s="55"/>
      <c r="BO185" s="55">
        <v>1</v>
      </c>
      <c r="BP185" s="57">
        <v>1</v>
      </c>
      <c r="BQ185" s="58"/>
      <c r="BR185" s="55">
        <v>1</v>
      </c>
      <c r="BS185" s="55"/>
      <c r="BT185" s="88" t="s">
        <v>681</v>
      </c>
      <c r="BU185" s="56"/>
      <c r="BV185" s="56"/>
      <c r="BW185" s="56"/>
      <c r="BX185" s="55"/>
    </row>
    <row r="186" spans="1:76" ht="28" customHeight="1" x14ac:dyDescent="0.15">
      <c r="A186" s="86">
        <v>182</v>
      </c>
      <c r="B186" s="58" t="s">
        <v>309</v>
      </c>
      <c r="C186" s="57">
        <v>1</v>
      </c>
      <c r="D186" s="55">
        <v>1</v>
      </c>
      <c r="E186" s="55">
        <v>1</v>
      </c>
      <c r="F186" s="55"/>
      <c r="G186" s="55"/>
      <c r="H186" s="55">
        <v>1</v>
      </c>
      <c r="I186" s="55"/>
      <c r="J186" s="55">
        <v>1</v>
      </c>
      <c r="K186" s="62"/>
      <c r="L186" s="56"/>
      <c r="M186" s="56"/>
      <c r="N186" s="56"/>
      <c r="O186" s="56"/>
      <c r="P186" s="56"/>
      <c r="Q186" s="56"/>
      <c r="R186" s="56"/>
      <c r="S186" s="56"/>
      <c r="T186" s="56"/>
      <c r="U186" s="56"/>
      <c r="V186" s="56"/>
      <c r="W186" s="56"/>
      <c r="X186" s="62" t="s">
        <v>380</v>
      </c>
      <c r="Y186" s="55"/>
      <c r="Z186" s="55"/>
      <c r="AA186" s="55"/>
      <c r="AB186" s="55"/>
      <c r="AC186" s="55"/>
      <c r="AD186" s="55"/>
      <c r="AE186" s="58"/>
      <c r="AF186" s="57"/>
      <c r="AG186" s="55">
        <v>1</v>
      </c>
      <c r="AH186" s="55"/>
      <c r="AI186" s="55"/>
      <c r="AJ186" s="55"/>
      <c r="AK186" s="58"/>
      <c r="AL186" s="55"/>
      <c r="AM186" s="55"/>
      <c r="AN186" s="55"/>
      <c r="AO186" s="55"/>
      <c r="AP186" s="55"/>
      <c r="AQ186" s="55"/>
      <c r="AR186" s="55"/>
      <c r="AS186" s="55"/>
      <c r="AT186" s="55"/>
      <c r="AU186" s="55"/>
      <c r="AV186" s="57"/>
      <c r="AW186" s="55"/>
      <c r="AX186" s="55"/>
      <c r="AY186" s="55"/>
      <c r="AZ186" s="55"/>
      <c r="BA186" s="55"/>
      <c r="BB186" s="55"/>
      <c r="BC186" s="55"/>
      <c r="BD186" s="55"/>
      <c r="BE186" s="55"/>
      <c r="BF186" s="55"/>
      <c r="BG186" s="58"/>
      <c r="BH186" s="55"/>
      <c r="BI186" s="55"/>
      <c r="BJ186" s="55"/>
      <c r="BK186" s="55"/>
      <c r="BL186" s="55"/>
      <c r="BM186" s="58"/>
      <c r="BN186" s="55"/>
      <c r="BO186" s="55">
        <v>1</v>
      </c>
      <c r="BP186" s="57">
        <v>1</v>
      </c>
      <c r="BQ186" s="58"/>
      <c r="BR186" s="55">
        <v>1</v>
      </c>
      <c r="BS186" s="55"/>
      <c r="BT186" s="88" t="s">
        <v>682</v>
      </c>
      <c r="BU186" s="56"/>
      <c r="BV186" s="56"/>
      <c r="BW186" s="56"/>
      <c r="BX186" s="55"/>
    </row>
    <row r="187" spans="1:76" ht="28" customHeight="1" x14ac:dyDescent="0.15">
      <c r="A187" s="86">
        <v>183</v>
      </c>
      <c r="B187" s="58" t="s">
        <v>309</v>
      </c>
      <c r="C187" s="57">
        <v>1</v>
      </c>
      <c r="D187" s="55">
        <v>1</v>
      </c>
      <c r="E187" s="55">
        <v>1</v>
      </c>
      <c r="F187" s="55"/>
      <c r="G187" s="55"/>
      <c r="H187" s="55">
        <v>1</v>
      </c>
      <c r="I187" s="55"/>
      <c r="J187" s="55">
        <v>1</v>
      </c>
      <c r="K187" s="62"/>
      <c r="L187" s="56"/>
      <c r="M187" s="56"/>
      <c r="N187" s="56"/>
      <c r="O187" s="56"/>
      <c r="P187" s="56"/>
      <c r="Q187" s="56"/>
      <c r="R187" s="56"/>
      <c r="S187" s="56"/>
      <c r="T187" s="56"/>
      <c r="U187" s="56"/>
      <c r="V187" s="56"/>
      <c r="W187" s="56"/>
      <c r="X187" s="62" t="s">
        <v>380</v>
      </c>
      <c r="Y187" s="55"/>
      <c r="Z187" s="55"/>
      <c r="AA187" s="55"/>
      <c r="AB187" s="55"/>
      <c r="AC187" s="55"/>
      <c r="AD187" s="55"/>
      <c r="AE187" s="58"/>
      <c r="AF187" s="57"/>
      <c r="AG187" s="55">
        <v>1</v>
      </c>
      <c r="AH187" s="55"/>
      <c r="AI187" s="55"/>
      <c r="AJ187" s="55"/>
      <c r="AK187" s="58"/>
      <c r="AL187" s="55"/>
      <c r="AM187" s="55"/>
      <c r="AN187" s="55"/>
      <c r="AO187" s="55"/>
      <c r="AP187" s="55"/>
      <c r="AQ187" s="55"/>
      <c r="AR187" s="55"/>
      <c r="AS187" s="55"/>
      <c r="AT187" s="55"/>
      <c r="AU187" s="55"/>
      <c r="AV187" s="57"/>
      <c r="AW187" s="55"/>
      <c r="AX187" s="55"/>
      <c r="AY187" s="55"/>
      <c r="AZ187" s="55"/>
      <c r="BA187" s="55"/>
      <c r="BB187" s="55"/>
      <c r="BC187" s="55"/>
      <c r="BD187" s="55"/>
      <c r="BE187" s="55"/>
      <c r="BF187" s="55"/>
      <c r="BG187" s="58"/>
      <c r="BH187" s="55"/>
      <c r="BI187" s="55"/>
      <c r="BJ187" s="55"/>
      <c r="BK187" s="55"/>
      <c r="BL187" s="55"/>
      <c r="BM187" s="58"/>
      <c r="BN187" s="55"/>
      <c r="BO187" s="55">
        <v>1</v>
      </c>
      <c r="BP187" s="57">
        <v>1</v>
      </c>
      <c r="BQ187" s="58"/>
      <c r="BR187" s="55">
        <v>1</v>
      </c>
      <c r="BS187" s="55"/>
      <c r="BT187" s="88" t="s">
        <v>683</v>
      </c>
      <c r="BU187" s="56"/>
      <c r="BV187" s="56"/>
      <c r="BW187" s="56"/>
      <c r="BX187" s="55"/>
    </row>
    <row r="188" spans="1:76" ht="28" customHeight="1" x14ac:dyDescent="0.15">
      <c r="A188" s="86">
        <v>184</v>
      </c>
      <c r="B188" s="58" t="s">
        <v>309</v>
      </c>
      <c r="C188" s="57">
        <v>1</v>
      </c>
      <c r="D188" s="55">
        <v>1</v>
      </c>
      <c r="E188" s="55">
        <v>1</v>
      </c>
      <c r="F188" s="55"/>
      <c r="G188" s="55"/>
      <c r="H188" s="55">
        <v>1</v>
      </c>
      <c r="I188" s="55"/>
      <c r="J188" s="55">
        <v>1</v>
      </c>
      <c r="K188" s="62"/>
      <c r="L188" s="56"/>
      <c r="M188" s="56"/>
      <c r="N188" s="56"/>
      <c r="O188" s="56"/>
      <c r="P188" s="56"/>
      <c r="Q188" s="56"/>
      <c r="R188" s="56"/>
      <c r="S188" s="56"/>
      <c r="T188" s="56"/>
      <c r="U188" s="56"/>
      <c r="V188" s="56"/>
      <c r="W188" s="56"/>
      <c r="X188" s="62" t="s">
        <v>380</v>
      </c>
      <c r="Y188" s="55"/>
      <c r="Z188" s="55"/>
      <c r="AA188" s="55"/>
      <c r="AB188" s="55"/>
      <c r="AC188" s="55"/>
      <c r="AD188" s="55"/>
      <c r="AE188" s="58"/>
      <c r="AF188" s="57"/>
      <c r="AG188" s="55">
        <v>1</v>
      </c>
      <c r="AH188" s="55"/>
      <c r="AI188" s="55"/>
      <c r="AJ188" s="55"/>
      <c r="AK188" s="58"/>
      <c r="AL188" s="55"/>
      <c r="AM188" s="55"/>
      <c r="AN188" s="55"/>
      <c r="AO188" s="55"/>
      <c r="AP188" s="55"/>
      <c r="AQ188" s="55"/>
      <c r="AR188" s="55"/>
      <c r="AS188" s="55"/>
      <c r="AT188" s="55"/>
      <c r="AU188" s="55"/>
      <c r="AV188" s="57"/>
      <c r="AW188" s="55"/>
      <c r="AX188" s="55"/>
      <c r="AY188" s="55"/>
      <c r="AZ188" s="55"/>
      <c r="BA188" s="55"/>
      <c r="BB188" s="55"/>
      <c r="BC188" s="55"/>
      <c r="BD188" s="55"/>
      <c r="BE188" s="55"/>
      <c r="BF188" s="55"/>
      <c r="BG188" s="58"/>
      <c r="BH188" s="55"/>
      <c r="BI188" s="55"/>
      <c r="BJ188" s="55"/>
      <c r="BK188" s="55"/>
      <c r="BL188" s="55"/>
      <c r="BM188" s="58"/>
      <c r="BN188" s="55"/>
      <c r="BO188" s="55">
        <v>1</v>
      </c>
      <c r="BP188" s="57">
        <v>1</v>
      </c>
      <c r="BQ188" s="58"/>
      <c r="BR188" s="55">
        <v>1</v>
      </c>
      <c r="BS188" s="55"/>
      <c r="BT188" s="88" t="s">
        <v>684</v>
      </c>
      <c r="BU188" s="56"/>
      <c r="BV188" s="56"/>
      <c r="BW188" s="56"/>
      <c r="BX188" s="55"/>
    </row>
    <row r="189" spans="1:76" ht="28" customHeight="1" x14ac:dyDescent="0.15">
      <c r="A189" s="86">
        <v>185</v>
      </c>
      <c r="B189" s="58" t="s">
        <v>309</v>
      </c>
      <c r="C189" s="57">
        <v>1</v>
      </c>
      <c r="D189" s="55">
        <v>1</v>
      </c>
      <c r="E189" s="55">
        <v>1</v>
      </c>
      <c r="F189" s="55"/>
      <c r="G189" s="55"/>
      <c r="H189" s="55">
        <v>1</v>
      </c>
      <c r="I189" s="55"/>
      <c r="J189" s="55">
        <v>1</v>
      </c>
      <c r="K189" s="62"/>
      <c r="L189" s="56"/>
      <c r="M189" s="56"/>
      <c r="N189" s="56"/>
      <c r="O189" s="56"/>
      <c r="P189" s="56"/>
      <c r="Q189" s="56"/>
      <c r="R189" s="56"/>
      <c r="S189" s="56"/>
      <c r="T189" s="56"/>
      <c r="U189" s="56"/>
      <c r="V189" s="56"/>
      <c r="W189" s="56"/>
      <c r="X189" s="62" t="s">
        <v>380</v>
      </c>
      <c r="Y189" s="55"/>
      <c r="Z189" s="55"/>
      <c r="AA189" s="55"/>
      <c r="AB189" s="55"/>
      <c r="AC189" s="55"/>
      <c r="AD189" s="55"/>
      <c r="AE189" s="58"/>
      <c r="AF189" s="57"/>
      <c r="AG189" s="55">
        <v>1</v>
      </c>
      <c r="AH189" s="55"/>
      <c r="AI189" s="55"/>
      <c r="AJ189" s="55"/>
      <c r="AK189" s="58"/>
      <c r="AL189" s="55"/>
      <c r="AM189" s="55"/>
      <c r="AN189" s="55"/>
      <c r="AO189" s="55"/>
      <c r="AP189" s="55"/>
      <c r="AQ189" s="55"/>
      <c r="AR189" s="55"/>
      <c r="AS189" s="55"/>
      <c r="AT189" s="55"/>
      <c r="AU189" s="55"/>
      <c r="AV189" s="57"/>
      <c r="AW189" s="55"/>
      <c r="AX189" s="55"/>
      <c r="AY189" s="55"/>
      <c r="AZ189" s="55"/>
      <c r="BA189" s="55"/>
      <c r="BB189" s="55"/>
      <c r="BC189" s="55"/>
      <c r="BD189" s="55"/>
      <c r="BE189" s="55"/>
      <c r="BF189" s="55"/>
      <c r="BG189" s="58"/>
      <c r="BH189" s="55"/>
      <c r="BI189" s="55"/>
      <c r="BJ189" s="55"/>
      <c r="BK189" s="55"/>
      <c r="BL189" s="55"/>
      <c r="BM189" s="58"/>
      <c r="BN189" s="55"/>
      <c r="BO189" s="55">
        <v>1</v>
      </c>
      <c r="BP189" s="57">
        <v>1</v>
      </c>
      <c r="BQ189" s="58"/>
      <c r="BR189" s="55">
        <v>1</v>
      </c>
      <c r="BS189" s="55"/>
      <c r="BT189" s="87" t="s">
        <v>685</v>
      </c>
      <c r="BU189" s="56"/>
      <c r="BV189" s="56"/>
      <c r="BW189" s="56"/>
      <c r="BX189" s="55"/>
    </row>
    <row r="190" spans="1:76" ht="28" customHeight="1" x14ac:dyDescent="0.15">
      <c r="A190" s="86">
        <v>186</v>
      </c>
      <c r="B190" s="58" t="s">
        <v>309</v>
      </c>
      <c r="C190" s="57">
        <v>1</v>
      </c>
      <c r="D190" s="55">
        <v>1</v>
      </c>
      <c r="E190" s="55">
        <v>1</v>
      </c>
      <c r="F190" s="55"/>
      <c r="G190" s="55"/>
      <c r="H190" s="55">
        <v>1</v>
      </c>
      <c r="I190" s="55"/>
      <c r="J190" s="55">
        <v>1</v>
      </c>
      <c r="K190" s="62"/>
      <c r="L190" s="56"/>
      <c r="M190" s="56"/>
      <c r="N190" s="56"/>
      <c r="O190" s="56"/>
      <c r="P190" s="56"/>
      <c r="Q190" s="56"/>
      <c r="R190" s="56"/>
      <c r="S190" s="56"/>
      <c r="T190" s="56"/>
      <c r="U190" s="56"/>
      <c r="V190" s="56"/>
      <c r="W190" s="56"/>
      <c r="X190" s="62" t="s">
        <v>393</v>
      </c>
      <c r="Y190" s="55"/>
      <c r="Z190" s="55"/>
      <c r="AA190" s="55"/>
      <c r="AB190" s="55"/>
      <c r="AC190" s="55"/>
      <c r="AD190" s="55"/>
      <c r="AE190" s="58"/>
      <c r="AF190" s="57"/>
      <c r="AG190" s="55">
        <v>1</v>
      </c>
      <c r="AH190" s="55"/>
      <c r="AI190" s="55"/>
      <c r="AJ190" s="55"/>
      <c r="AK190" s="58"/>
      <c r="AL190" s="55"/>
      <c r="AM190" s="55"/>
      <c r="AN190" s="55"/>
      <c r="AO190" s="55"/>
      <c r="AP190" s="55"/>
      <c r="AQ190" s="55"/>
      <c r="AR190" s="55"/>
      <c r="AS190" s="55"/>
      <c r="AT190" s="55"/>
      <c r="AU190" s="55"/>
      <c r="AV190" s="57"/>
      <c r="AW190" s="55"/>
      <c r="AX190" s="55"/>
      <c r="AY190" s="55"/>
      <c r="AZ190" s="55"/>
      <c r="BA190" s="55"/>
      <c r="BB190" s="55"/>
      <c r="BC190" s="55"/>
      <c r="BD190" s="55"/>
      <c r="BE190" s="55"/>
      <c r="BF190" s="55"/>
      <c r="BG190" s="58"/>
      <c r="BH190" s="55"/>
      <c r="BI190" s="55"/>
      <c r="BJ190" s="55"/>
      <c r="BK190" s="55"/>
      <c r="BL190" s="55"/>
      <c r="BM190" s="58"/>
      <c r="BN190" s="55"/>
      <c r="BO190" s="55">
        <v>1</v>
      </c>
      <c r="BP190" s="57">
        <v>1</v>
      </c>
      <c r="BQ190" s="58"/>
      <c r="BR190" s="55">
        <v>1</v>
      </c>
      <c r="BS190" s="55"/>
      <c r="BT190" s="88" t="s">
        <v>686</v>
      </c>
      <c r="BU190" s="56"/>
      <c r="BV190" s="56"/>
      <c r="BW190" s="56"/>
      <c r="BX190" s="55"/>
    </row>
    <row r="191" spans="1:76" ht="28" customHeight="1" x14ac:dyDescent="0.15">
      <c r="A191" s="86">
        <v>187</v>
      </c>
      <c r="B191" s="58" t="s">
        <v>309</v>
      </c>
      <c r="C191" s="57">
        <v>1</v>
      </c>
      <c r="D191" s="55">
        <v>1</v>
      </c>
      <c r="E191" s="55"/>
      <c r="F191" s="55">
        <v>1</v>
      </c>
      <c r="G191" s="55"/>
      <c r="H191" s="55">
        <v>1</v>
      </c>
      <c r="I191" s="55"/>
      <c r="J191" s="55"/>
      <c r="K191" s="62"/>
      <c r="L191" s="56"/>
      <c r="M191" s="56"/>
      <c r="N191" s="56"/>
      <c r="O191" s="56"/>
      <c r="P191" s="56"/>
      <c r="Q191" s="56"/>
      <c r="R191" s="56"/>
      <c r="S191" s="56"/>
      <c r="T191" s="56"/>
      <c r="U191" s="56"/>
      <c r="V191" s="56"/>
      <c r="W191" s="56"/>
      <c r="X191" s="62" t="s">
        <v>394</v>
      </c>
      <c r="Y191" s="55"/>
      <c r="Z191" s="55">
        <v>1</v>
      </c>
      <c r="AA191" s="55"/>
      <c r="AB191" s="55">
        <v>1</v>
      </c>
      <c r="AC191" s="55"/>
      <c r="AD191" s="55"/>
      <c r="AE191" s="58"/>
      <c r="AF191" s="57"/>
      <c r="AG191" s="55"/>
      <c r="AH191" s="55"/>
      <c r="AI191" s="55"/>
      <c r="AJ191" s="55"/>
      <c r="AK191" s="58"/>
      <c r="AL191" s="55"/>
      <c r="AM191" s="55"/>
      <c r="AN191" s="55"/>
      <c r="AO191" s="55"/>
      <c r="AP191" s="55"/>
      <c r="AQ191" s="55"/>
      <c r="AR191" s="55"/>
      <c r="AS191" s="55"/>
      <c r="AT191" s="55"/>
      <c r="AU191" s="55"/>
      <c r="AV191" s="57"/>
      <c r="AW191" s="55"/>
      <c r="AX191" s="55"/>
      <c r="AY191" s="55"/>
      <c r="AZ191" s="55"/>
      <c r="BA191" s="55"/>
      <c r="BB191" s="55"/>
      <c r="BC191" s="55"/>
      <c r="BD191" s="55"/>
      <c r="BE191" s="55"/>
      <c r="BF191" s="55"/>
      <c r="BG191" s="58"/>
      <c r="BH191" s="55"/>
      <c r="BI191" s="55"/>
      <c r="BJ191" s="55"/>
      <c r="BK191" s="55"/>
      <c r="BL191" s="55"/>
      <c r="BM191" s="58"/>
      <c r="BN191" s="55"/>
      <c r="BO191" s="55">
        <v>1</v>
      </c>
      <c r="BP191" s="57"/>
      <c r="BQ191" s="58">
        <v>1</v>
      </c>
      <c r="BR191" s="55"/>
      <c r="BS191" s="55">
        <v>1</v>
      </c>
      <c r="BT191" s="87" t="s">
        <v>687</v>
      </c>
      <c r="BU191" s="56"/>
      <c r="BV191" s="56"/>
      <c r="BW191" s="56"/>
      <c r="BX191" s="55"/>
    </row>
    <row r="192" spans="1:76" ht="28" customHeight="1" x14ac:dyDescent="0.15">
      <c r="A192" s="86">
        <v>188</v>
      </c>
      <c r="B192" s="58" t="s">
        <v>309</v>
      </c>
      <c r="C192" s="57">
        <v>1</v>
      </c>
      <c r="D192" s="55">
        <v>1</v>
      </c>
      <c r="E192" s="55">
        <v>1</v>
      </c>
      <c r="F192" s="55"/>
      <c r="G192" s="55"/>
      <c r="H192" s="55">
        <v>1</v>
      </c>
      <c r="I192" s="55"/>
      <c r="J192" s="55"/>
      <c r="K192" s="62"/>
      <c r="L192" s="56"/>
      <c r="M192" s="56"/>
      <c r="N192" s="56"/>
      <c r="O192" s="56"/>
      <c r="P192" s="56"/>
      <c r="Q192" s="56"/>
      <c r="R192" s="56"/>
      <c r="S192" s="56"/>
      <c r="T192" s="56"/>
      <c r="U192" s="56"/>
      <c r="V192" s="56"/>
      <c r="W192" s="56"/>
      <c r="X192" s="62" t="s">
        <v>194</v>
      </c>
      <c r="Y192" s="55"/>
      <c r="Z192" s="55"/>
      <c r="AA192" s="55"/>
      <c r="AB192" s="55"/>
      <c r="AC192" s="55"/>
      <c r="AD192" s="55"/>
      <c r="AE192" s="58"/>
      <c r="AF192" s="57"/>
      <c r="AG192" s="55"/>
      <c r="AH192" s="55"/>
      <c r="AI192" s="55"/>
      <c r="AJ192" s="55"/>
      <c r="AK192" s="58"/>
      <c r="AL192" s="55"/>
      <c r="AM192" s="55"/>
      <c r="AN192" s="55"/>
      <c r="AO192" s="55"/>
      <c r="AP192" s="55"/>
      <c r="AQ192" s="55"/>
      <c r="AR192" s="55"/>
      <c r="AS192" s="55"/>
      <c r="AT192" s="55"/>
      <c r="AU192" s="55"/>
      <c r="AV192" s="57"/>
      <c r="AW192" s="55">
        <v>1</v>
      </c>
      <c r="AX192" s="55"/>
      <c r="AY192" s="55"/>
      <c r="AZ192" s="55"/>
      <c r="BA192" s="55"/>
      <c r="BB192" s="55"/>
      <c r="BC192" s="55"/>
      <c r="BD192" s="55"/>
      <c r="BE192" s="55"/>
      <c r="BF192" s="55"/>
      <c r="BG192" s="58"/>
      <c r="BH192" s="55"/>
      <c r="BI192" s="55"/>
      <c r="BJ192" s="55"/>
      <c r="BK192" s="55"/>
      <c r="BL192" s="55"/>
      <c r="BM192" s="58"/>
      <c r="BN192" s="55"/>
      <c r="BO192" s="55">
        <v>1</v>
      </c>
      <c r="BP192" s="57"/>
      <c r="BQ192" s="58">
        <v>1</v>
      </c>
      <c r="BR192" s="55">
        <v>1</v>
      </c>
      <c r="BS192" s="55"/>
      <c r="BT192" s="87" t="s">
        <v>688</v>
      </c>
      <c r="BU192" s="56"/>
      <c r="BV192" s="56"/>
      <c r="BW192" s="56"/>
      <c r="BX192" s="55"/>
    </row>
    <row r="193" spans="1:76" ht="28" customHeight="1" x14ac:dyDescent="0.15">
      <c r="A193" s="86">
        <v>189</v>
      </c>
      <c r="B193" s="58" t="s">
        <v>309</v>
      </c>
      <c r="C193" s="57">
        <v>1</v>
      </c>
      <c r="D193" s="55">
        <v>1</v>
      </c>
      <c r="E193" s="55">
        <v>1</v>
      </c>
      <c r="F193" s="55"/>
      <c r="G193" s="55"/>
      <c r="H193" s="55">
        <v>1</v>
      </c>
      <c r="I193" s="55"/>
      <c r="J193" s="55"/>
      <c r="K193" s="62"/>
      <c r="L193" s="56"/>
      <c r="M193" s="56"/>
      <c r="N193" s="56"/>
      <c r="O193" s="56"/>
      <c r="P193" s="56"/>
      <c r="Q193" s="56"/>
      <c r="R193" s="56"/>
      <c r="S193" s="56"/>
      <c r="T193" s="56"/>
      <c r="U193" s="56"/>
      <c r="V193" s="56"/>
      <c r="W193" s="56"/>
      <c r="X193" s="62" t="s">
        <v>396</v>
      </c>
      <c r="Y193" s="55"/>
      <c r="Z193" s="55"/>
      <c r="AA193" s="55"/>
      <c r="AB193" s="55"/>
      <c r="AC193" s="55"/>
      <c r="AD193" s="55"/>
      <c r="AE193" s="58"/>
      <c r="AF193" s="57"/>
      <c r="AG193" s="55"/>
      <c r="AH193" s="55"/>
      <c r="AI193" s="55"/>
      <c r="AJ193" s="55"/>
      <c r="AK193" s="58"/>
      <c r="AL193" s="55"/>
      <c r="AM193" s="55"/>
      <c r="AN193" s="55"/>
      <c r="AO193" s="55"/>
      <c r="AP193" s="55"/>
      <c r="AQ193" s="55"/>
      <c r="AR193" s="55"/>
      <c r="AS193" s="55"/>
      <c r="AT193" s="55"/>
      <c r="AU193" s="55"/>
      <c r="AV193" s="57"/>
      <c r="AW193" s="55">
        <v>1</v>
      </c>
      <c r="AX193" s="55"/>
      <c r="AY193" s="55"/>
      <c r="AZ193" s="55"/>
      <c r="BA193" s="55"/>
      <c r="BB193" s="55"/>
      <c r="BC193" s="55"/>
      <c r="BD193" s="55"/>
      <c r="BE193" s="55"/>
      <c r="BF193" s="55"/>
      <c r="BG193" s="58"/>
      <c r="BH193" s="55"/>
      <c r="BI193" s="55"/>
      <c r="BJ193" s="55"/>
      <c r="BK193" s="55"/>
      <c r="BL193" s="55"/>
      <c r="BM193" s="58"/>
      <c r="BN193" s="55"/>
      <c r="BO193" s="55">
        <v>1</v>
      </c>
      <c r="BP193" s="57">
        <v>1</v>
      </c>
      <c r="BQ193" s="58"/>
      <c r="BR193" s="55">
        <v>1</v>
      </c>
      <c r="BS193" s="55"/>
      <c r="BT193" s="87" t="s">
        <v>689</v>
      </c>
      <c r="BU193" s="56"/>
      <c r="BV193" s="56"/>
      <c r="BW193" s="56"/>
      <c r="BX193" s="55"/>
    </row>
    <row r="194" spans="1:76" ht="28" customHeight="1" x14ac:dyDescent="0.15">
      <c r="A194" s="86">
        <v>190</v>
      </c>
      <c r="B194" s="58" t="s">
        <v>309</v>
      </c>
      <c r="C194" s="57">
        <v>1</v>
      </c>
      <c r="D194" s="55">
        <v>1</v>
      </c>
      <c r="E194" s="55">
        <v>1</v>
      </c>
      <c r="F194" s="55"/>
      <c r="G194" s="55"/>
      <c r="H194" s="55">
        <v>1</v>
      </c>
      <c r="I194" s="55"/>
      <c r="J194" s="55"/>
      <c r="K194" s="62"/>
      <c r="L194" s="56"/>
      <c r="M194" s="56"/>
      <c r="N194" s="56"/>
      <c r="O194" s="56"/>
      <c r="P194" s="56"/>
      <c r="Q194" s="56"/>
      <c r="R194" s="56"/>
      <c r="S194" s="56"/>
      <c r="T194" s="56"/>
      <c r="U194" s="56"/>
      <c r="V194" s="56"/>
      <c r="W194" s="56"/>
      <c r="X194" s="62" t="s">
        <v>194</v>
      </c>
      <c r="Y194" s="55"/>
      <c r="Z194" s="55"/>
      <c r="AA194" s="55"/>
      <c r="AB194" s="55"/>
      <c r="AC194" s="55"/>
      <c r="AD194" s="55"/>
      <c r="AE194" s="58"/>
      <c r="AF194" s="57"/>
      <c r="AG194" s="55"/>
      <c r="AH194" s="55"/>
      <c r="AI194" s="55"/>
      <c r="AJ194" s="55"/>
      <c r="AK194" s="58"/>
      <c r="AL194" s="55"/>
      <c r="AM194" s="55"/>
      <c r="AN194" s="55"/>
      <c r="AO194" s="55"/>
      <c r="AP194" s="55"/>
      <c r="AQ194" s="55"/>
      <c r="AR194" s="55"/>
      <c r="AS194" s="55"/>
      <c r="AT194" s="55"/>
      <c r="AU194" s="55"/>
      <c r="AV194" s="57"/>
      <c r="AW194" s="55">
        <v>1</v>
      </c>
      <c r="AX194" s="55"/>
      <c r="AY194" s="55"/>
      <c r="AZ194" s="55"/>
      <c r="BA194" s="55"/>
      <c r="BB194" s="55"/>
      <c r="BC194" s="55"/>
      <c r="BD194" s="55"/>
      <c r="BE194" s="55"/>
      <c r="BF194" s="55"/>
      <c r="BG194" s="58"/>
      <c r="BH194" s="55"/>
      <c r="BI194" s="55"/>
      <c r="BJ194" s="55"/>
      <c r="BK194" s="55"/>
      <c r="BL194" s="55"/>
      <c r="BM194" s="58"/>
      <c r="BN194" s="55"/>
      <c r="BO194" s="55">
        <v>1</v>
      </c>
      <c r="BP194" s="57"/>
      <c r="BQ194" s="58">
        <v>1</v>
      </c>
      <c r="BR194" s="55">
        <v>1</v>
      </c>
      <c r="BS194" s="55"/>
      <c r="BT194" s="87" t="s">
        <v>690</v>
      </c>
      <c r="BU194" s="56"/>
      <c r="BV194" s="56"/>
      <c r="BW194" s="56"/>
      <c r="BX194" s="55"/>
    </row>
    <row r="195" spans="1:76" ht="28" customHeight="1" x14ac:dyDescent="0.15">
      <c r="A195" s="86">
        <v>191</v>
      </c>
      <c r="B195" s="58" t="s">
        <v>309</v>
      </c>
      <c r="C195" s="57">
        <v>1</v>
      </c>
      <c r="D195" s="55">
        <v>1</v>
      </c>
      <c r="E195" s="55">
        <v>1</v>
      </c>
      <c r="F195" s="55"/>
      <c r="G195" s="55"/>
      <c r="H195" s="55">
        <v>1</v>
      </c>
      <c r="I195" s="55"/>
      <c r="J195" s="55"/>
      <c r="K195" s="62"/>
      <c r="L195" s="56"/>
      <c r="M195" s="56"/>
      <c r="N195" s="56"/>
      <c r="O195" s="56"/>
      <c r="P195" s="56"/>
      <c r="Q195" s="56"/>
      <c r="R195" s="56"/>
      <c r="S195" s="56"/>
      <c r="T195" s="56"/>
      <c r="U195" s="56"/>
      <c r="V195" s="56"/>
      <c r="W195" s="56"/>
      <c r="X195" s="62" t="s">
        <v>395</v>
      </c>
      <c r="Y195" s="55"/>
      <c r="Z195" s="55"/>
      <c r="AA195" s="55"/>
      <c r="AB195" s="55"/>
      <c r="AC195" s="55"/>
      <c r="AD195" s="55"/>
      <c r="AE195" s="58"/>
      <c r="AF195" s="57"/>
      <c r="AG195" s="55"/>
      <c r="AH195" s="55"/>
      <c r="AI195" s="55"/>
      <c r="AJ195" s="55"/>
      <c r="AK195" s="58"/>
      <c r="AL195" s="55"/>
      <c r="AM195" s="55"/>
      <c r="AN195" s="55"/>
      <c r="AO195" s="55"/>
      <c r="AP195" s="55"/>
      <c r="AQ195" s="55"/>
      <c r="AR195" s="55"/>
      <c r="AS195" s="55"/>
      <c r="AT195" s="55"/>
      <c r="AU195" s="55"/>
      <c r="AV195" s="57"/>
      <c r="AW195" s="55">
        <v>1</v>
      </c>
      <c r="AX195" s="55"/>
      <c r="AY195" s="55"/>
      <c r="AZ195" s="55"/>
      <c r="BA195" s="55"/>
      <c r="BB195" s="55"/>
      <c r="BC195" s="55"/>
      <c r="BD195" s="55"/>
      <c r="BE195" s="55"/>
      <c r="BF195" s="55"/>
      <c r="BG195" s="58"/>
      <c r="BH195" s="55"/>
      <c r="BI195" s="55"/>
      <c r="BJ195" s="55"/>
      <c r="BK195" s="55"/>
      <c r="BL195" s="55"/>
      <c r="BM195" s="58"/>
      <c r="BN195" s="55"/>
      <c r="BO195" s="55">
        <v>1</v>
      </c>
      <c r="BP195" s="57"/>
      <c r="BQ195" s="58">
        <v>1</v>
      </c>
      <c r="BR195" s="55">
        <v>1</v>
      </c>
      <c r="BS195" s="55"/>
      <c r="BT195" s="88" t="s">
        <v>691</v>
      </c>
      <c r="BU195" s="56"/>
      <c r="BV195" s="56"/>
      <c r="BW195" s="56"/>
      <c r="BX195" s="55"/>
    </row>
    <row r="196" spans="1:76" ht="28" customHeight="1" x14ac:dyDescent="0.15">
      <c r="A196" s="86">
        <v>192</v>
      </c>
      <c r="B196" s="58" t="s">
        <v>309</v>
      </c>
      <c r="C196" s="57">
        <v>1</v>
      </c>
      <c r="D196" s="55">
        <v>1</v>
      </c>
      <c r="E196" s="55"/>
      <c r="F196" s="55"/>
      <c r="G196" s="55"/>
      <c r="H196" s="55">
        <v>1</v>
      </c>
      <c r="I196" s="55"/>
      <c r="J196" s="55">
        <v>1</v>
      </c>
      <c r="K196" s="62"/>
      <c r="L196" s="56"/>
      <c r="M196" s="56"/>
      <c r="N196" s="56"/>
      <c r="O196" s="56"/>
      <c r="P196" s="56"/>
      <c r="Q196" s="56"/>
      <c r="R196" s="56"/>
      <c r="S196" s="56"/>
      <c r="T196" s="56"/>
      <c r="U196" s="56"/>
      <c r="V196" s="56"/>
      <c r="W196" s="56"/>
      <c r="X196" s="63" t="s">
        <v>380</v>
      </c>
      <c r="Y196" s="55"/>
      <c r="Z196" s="55"/>
      <c r="AA196" s="55"/>
      <c r="AB196" s="55"/>
      <c r="AC196" s="55"/>
      <c r="AD196" s="55"/>
      <c r="AE196" s="58"/>
      <c r="AF196" s="57"/>
      <c r="AG196" s="55"/>
      <c r="AH196" s="55"/>
      <c r="AI196" s="55"/>
      <c r="AJ196" s="55"/>
      <c r="AK196" s="58"/>
      <c r="AL196" s="55"/>
      <c r="AM196" s="55"/>
      <c r="AN196" s="55"/>
      <c r="AO196" s="55"/>
      <c r="AP196" s="55"/>
      <c r="AQ196" s="55"/>
      <c r="AR196" s="55"/>
      <c r="AS196" s="55"/>
      <c r="AT196" s="55"/>
      <c r="AU196" s="55"/>
      <c r="AV196" s="57"/>
      <c r="AW196" s="55">
        <v>1</v>
      </c>
      <c r="AX196" s="55"/>
      <c r="AY196" s="55"/>
      <c r="AZ196" s="55"/>
      <c r="BA196" s="55"/>
      <c r="BB196" s="55"/>
      <c r="BC196" s="55"/>
      <c r="BD196" s="55"/>
      <c r="BE196" s="55"/>
      <c r="BF196" s="55"/>
      <c r="BG196" s="58"/>
      <c r="BH196" s="55"/>
      <c r="BI196" s="55"/>
      <c r="BJ196" s="55"/>
      <c r="BK196" s="55"/>
      <c r="BL196" s="55"/>
      <c r="BM196" s="58"/>
      <c r="BN196" s="55"/>
      <c r="BO196" s="55">
        <v>1</v>
      </c>
      <c r="BP196" s="57">
        <v>1</v>
      </c>
      <c r="BQ196" s="58"/>
      <c r="BR196" s="55">
        <v>1</v>
      </c>
      <c r="BS196" s="55"/>
      <c r="BT196" s="88" t="s">
        <v>692</v>
      </c>
      <c r="BU196" s="56"/>
      <c r="BV196" s="56"/>
      <c r="BW196" s="56"/>
      <c r="BX196" s="55"/>
    </row>
    <row r="197" spans="1:76" ht="28" customHeight="1" x14ac:dyDescent="0.15">
      <c r="A197" s="86">
        <v>193</v>
      </c>
      <c r="B197" s="58" t="s">
        <v>309</v>
      </c>
      <c r="C197" s="57">
        <v>1</v>
      </c>
      <c r="D197" s="55">
        <v>1</v>
      </c>
      <c r="E197" s="55">
        <v>1</v>
      </c>
      <c r="F197" s="55"/>
      <c r="G197" s="55"/>
      <c r="H197" s="55">
        <v>1</v>
      </c>
      <c r="I197" s="55"/>
      <c r="J197" s="55">
        <v>1</v>
      </c>
      <c r="K197" s="62"/>
      <c r="L197" s="56"/>
      <c r="M197" s="56"/>
      <c r="N197" s="56"/>
      <c r="O197" s="56"/>
      <c r="P197" s="56">
        <v>1</v>
      </c>
      <c r="Q197" s="56">
        <v>1</v>
      </c>
      <c r="R197" s="56"/>
      <c r="S197" s="56"/>
      <c r="T197" s="56"/>
      <c r="U197" s="56"/>
      <c r="V197" s="56"/>
      <c r="W197" s="56"/>
      <c r="X197" s="62" t="s">
        <v>397</v>
      </c>
      <c r="Y197" s="55"/>
      <c r="Z197" s="55"/>
      <c r="AA197" s="55"/>
      <c r="AB197" s="55"/>
      <c r="AC197" s="55"/>
      <c r="AD197" s="55"/>
      <c r="AE197" s="58">
        <v>1</v>
      </c>
      <c r="AF197" s="57"/>
      <c r="AG197" s="55"/>
      <c r="AH197" s="55"/>
      <c r="AI197" s="55"/>
      <c r="AJ197" s="55"/>
      <c r="AK197" s="58"/>
      <c r="AL197" s="55"/>
      <c r="AM197" s="55"/>
      <c r="AN197" s="55"/>
      <c r="AO197" s="55"/>
      <c r="AP197" s="55"/>
      <c r="AQ197" s="55"/>
      <c r="AR197" s="55"/>
      <c r="AS197" s="55"/>
      <c r="AT197" s="55"/>
      <c r="AU197" s="55"/>
      <c r="AV197" s="57"/>
      <c r="AW197" s="55">
        <v>1</v>
      </c>
      <c r="AX197" s="55"/>
      <c r="AY197" s="55"/>
      <c r="AZ197" s="55"/>
      <c r="BA197" s="55"/>
      <c r="BB197" s="55"/>
      <c r="BC197" s="55"/>
      <c r="BD197" s="55"/>
      <c r="BE197" s="55"/>
      <c r="BF197" s="55"/>
      <c r="BG197" s="58"/>
      <c r="BH197" s="55"/>
      <c r="BI197" s="55"/>
      <c r="BJ197" s="55"/>
      <c r="BK197" s="55"/>
      <c r="BL197" s="55"/>
      <c r="BM197" s="58"/>
      <c r="BN197" s="55"/>
      <c r="BO197" s="55">
        <v>1</v>
      </c>
      <c r="BP197" s="57"/>
      <c r="BQ197" s="58">
        <v>1</v>
      </c>
      <c r="BR197" s="55">
        <v>1</v>
      </c>
      <c r="BS197" s="55"/>
      <c r="BT197" s="87" t="s">
        <v>693</v>
      </c>
      <c r="BU197" s="56"/>
      <c r="BV197" s="56"/>
      <c r="BW197" s="56"/>
      <c r="BX197" s="55"/>
    </row>
    <row r="198" spans="1:76" ht="28" customHeight="1" x14ac:dyDescent="0.15">
      <c r="A198" s="86">
        <v>194</v>
      </c>
      <c r="B198" s="58" t="s">
        <v>309</v>
      </c>
      <c r="C198" s="57">
        <v>1</v>
      </c>
      <c r="D198" s="55">
        <v>1</v>
      </c>
      <c r="E198" s="55">
        <v>1</v>
      </c>
      <c r="F198" s="55"/>
      <c r="G198" s="55"/>
      <c r="H198" s="55">
        <v>1</v>
      </c>
      <c r="I198" s="55"/>
      <c r="J198" s="55"/>
      <c r="K198" s="62"/>
      <c r="L198" s="56"/>
      <c r="M198" s="56"/>
      <c r="N198" s="56"/>
      <c r="O198" s="56"/>
      <c r="P198" s="56"/>
      <c r="Q198" s="56"/>
      <c r="R198" s="56"/>
      <c r="S198" s="56"/>
      <c r="T198" s="56"/>
      <c r="U198" s="56"/>
      <c r="V198" s="56"/>
      <c r="W198" s="56"/>
      <c r="X198" s="62" t="s">
        <v>194</v>
      </c>
      <c r="Y198" s="55"/>
      <c r="Z198" s="55"/>
      <c r="AA198" s="55"/>
      <c r="AB198" s="55"/>
      <c r="AC198" s="55"/>
      <c r="AD198" s="55"/>
      <c r="AE198" s="58"/>
      <c r="AF198" s="57"/>
      <c r="AG198" s="55"/>
      <c r="AH198" s="55"/>
      <c r="AI198" s="55"/>
      <c r="AJ198" s="55"/>
      <c r="AK198" s="58"/>
      <c r="AL198" s="55"/>
      <c r="AM198" s="55"/>
      <c r="AN198" s="55"/>
      <c r="AO198" s="55"/>
      <c r="AP198" s="55"/>
      <c r="AQ198" s="55"/>
      <c r="AR198" s="55"/>
      <c r="AS198" s="55"/>
      <c r="AT198" s="55"/>
      <c r="AU198" s="55"/>
      <c r="AV198" s="57"/>
      <c r="AW198" s="55">
        <v>1</v>
      </c>
      <c r="AX198" s="55"/>
      <c r="AY198" s="55"/>
      <c r="AZ198" s="55"/>
      <c r="BA198" s="55"/>
      <c r="BB198" s="55"/>
      <c r="BC198" s="55"/>
      <c r="BD198" s="55"/>
      <c r="BE198" s="55"/>
      <c r="BF198" s="55"/>
      <c r="BG198" s="58"/>
      <c r="BH198" s="55"/>
      <c r="BI198" s="55"/>
      <c r="BJ198" s="55"/>
      <c r="BK198" s="55"/>
      <c r="BL198" s="55"/>
      <c r="BM198" s="58"/>
      <c r="BN198" s="55"/>
      <c r="BO198" s="55">
        <v>1</v>
      </c>
      <c r="BP198" s="57"/>
      <c r="BQ198" s="58">
        <v>1</v>
      </c>
      <c r="BR198" s="55"/>
      <c r="BS198" s="55">
        <v>1</v>
      </c>
      <c r="BT198" s="87" t="s">
        <v>694</v>
      </c>
      <c r="BU198" s="56"/>
      <c r="BV198" s="56"/>
      <c r="BW198" s="56"/>
      <c r="BX198" s="55"/>
    </row>
    <row r="199" spans="1:76" ht="28" customHeight="1" x14ac:dyDescent="0.15">
      <c r="A199" s="86">
        <v>195</v>
      </c>
      <c r="B199" s="58" t="s">
        <v>309</v>
      </c>
      <c r="C199" s="57">
        <v>1</v>
      </c>
      <c r="D199" s="55">
        <v>1</v>
      </c>
      <c r="E199" s="55"/>
      <c r="F199" s="55"/>
      <c r="G199" s="55"/>
      <c r="H199" s="55">
        <v>1</v>
      </c>
      <c r="I199" s="55"/>
      <c r="J199" s="55">
        <v>1</v>
      </c>
      <c r="K199" s="62"/>
      <c r="L199" s="56"/>
      <c r="M199" s="56"/>
      <c r="N199" s="56"/>
      <c r="O199" s="56"/>
      <c r="P199" s="56"/>
      <c r="Q199" s="56"/>
      <c r="R199" s="56"/>
      <c r="S199" s="56"/>
      <c r="T199" s="56"/>
      <c r="U199" s="56"/>
      <c r="V199" s="56"/>
      <c r="W199" s="56"/>
      <c r="X199" s="62" t="s">
        <v>393</v>
      </c>
      <c r="Y199" s="55"/>
      <c r="Z199" s="55"/>
      <c r="AA199" s="55"/>
      <c r="AB199" s="55"/>
      <c r="AC199" s="55"/>
      <c r="AD199" s="55"/>
      <c r="AE199" s="58"/>
      <c r="AF199" s="57"/>
      <c r="AG199" s="55"/>
      <c r="AH199" s="55"/>
      <c r="AI199" s="55"/>
      <c r="AJ199" s="55"/>
      <c r="AK199" s="58"/>
      <c r="AL199" s="55"/>
      <c r="AM199" s="55"/>
      <c r="AN199" s="55"/>
      <c r="AO199" s="55"/>
      <c r="AP199" s="55"/>
      <c r="AQ199" s="55"/>
      <c r="AR199" s="55"/>
      <c r="AS199" s="55"/>
      <c r="AT199" s="55"/>
      <c r="AU199" s="55"/>
      <c r="AV199" s="57"/>
      <c r="AW199" s="55">
        <v>1</v>
      </c>
      <c r="AX199" s="55"/>
      <c r="AY199" s="55"/>
      <c r="AZ199" s="55"/>
      <c r="BA199" s="55"/>
      <c r="BB199" s="55"/>
      <c r="BC199" s="55"/>
      <c r="BD199" s="55"/>
      <c r="BE199" s="55"/>
      <c r="BF199" s="55"/>
      <c r="BG199" s="58"/>
      <c r="BH199" s="55"/>
      <c r="BI199" s="55"/>
      <c r="BJ199" s="55"/>
      <c r="BK199" s="55"/>
      <c r="BL199" s="55"/>
      <c r="BM199" s="58"/>
      <c r="BN199" s="55"/>
      <c r="BO199" s="55">
        <v>1</v>
      </c>
      <c r="BP199" s="57"/>
      <c r="BQ199" s="58">
        <v>1</v>
      </c>
      <c r="BR199" s="55">
        <v>1</v>
      </c>
      <c r="BS199" s="55"/>
      <c r="BT199" s="88" t="s">
        <v>695</v>
      </c>
      <c r="BU199" s="56"/>
      <c r="BV199" s="56"/>
      <c r="BW199" s="56"/>
      <c r="BX199" s="55"/>
    </row>
    <row r="200" spans="1:76" ht="28" customHeight="1" x14ac:dyDescent="0.15">
      <c r="A200" s="86">
        <v>196</v>
      </c>
      <c r="B200" s="58" t="s">
        <v>309</v>
      </c>
      <c r="C200" s="57">
        <v>1</v>
      </c>
      <c r="D200" s="55">
        <v>1</v>
      </c>
      <c r="E200" s="55">
        <v>1</v>
      </c>
      <c r="F200" s="55"/>
      <c r="G200" s="55"/>
      <c r="H200" s="55">
        <v>1</v>
      </c>
      <c r="I200" s="55"/>
      <c r="J200" s="55">
        <v>1</v>
      </c>
      <c r="K200" s="62"/>
      <c r="L200" s="56"/>
      <c r="M200" s="56"/>
      <c r="N200" s="56"/>
      <c r="O200" s="56"/>
      <c r="P200" s="56"/>
      <c r="Q200" s="56"/>
      <c r="R200" s="56"/>
      <c r="S200" s="56"/>
      <c r="T200" s="56"/>
      <c r="U200" s="56"/>
      <c r="V200" s="56"/>
      <c r="W200" s="56"/>
      <c r="X200" s="62" t="s">
        <v>392</v>
      </c>
      <c r="Y200" s="55"/>
      <c r="Z200" s="55"/>
      <c r="AA200" s="55"/>
      <c r="AB200" s="55"/>
      <c r="AC200" s="55"/>
      <c r="AD200" s="55"/>
      <c r="AE200" s="58"/>
      <c r="AF200" s="57"/>
      <c r="AG200" s="55"/>
      <c r="AH200" s="55"/>
      <c r="AI200" s="55"/>
      <c r="AJ200" s="55"/>
      <c r="AK200" s="58"/>
      <c r="AL200" s="55"/>
      <c r="AM200" s="55"/>
      <c r="AN200" s="55"/>
      <c r="AO200" s="55"/>
      <c r="AP200" s="55"/>
      <c r="AQ200" s="55"/>
      <c r="AR200" s="55"/>
      <c r="AS200" s="55"/>
      <c r="AT200" s="55"/>
      <c r="AU200" s="55"/>
      <c r="AV200" s="57"/>
      <c r="AW200" s="55">
        <v>1</v>
      </c>
      <c r="AX200" s="55"/>
      <c r="AY200" s="55"/>
      <c r="AZ200" s="55"/>
      <c r="BA200" s="55"/>
      <c r="BB200" s="55"/>
      <c r="BC200" s="55"/>
      <c r="BD200" s="55"/>
      <c r="BE200" s="55"/>
      <c r="BF200" s="55"/>
      <c r="BG200" s="58"/>
      <c r="BH200" s="55"/>
      <c r="BI200" s="55"/>
      <c r="BJ200" s="55"/>
      <c r="BK200" s="55"/>
      <c r="BL200" s="55"/>
      <c r="BM200" s="58"/>
      <c r="BN200" s="55"/>
      <c r="BO200" s="55">
        <v>1</v>
      </c>
      <c r="BP200" s="57">
        <v>1</v>
      </c>
      <c r="BQ200" s="58"/>
      <c r="BR200" s="55">
        <v>1</v>
      </c>
      <c r="BS200" s="55"/>
      <c r="BT200" s="88" t="s">
        <v>696</v>
      </c>
      <c r="BU200" s="56"/>
      <c r="BV200" s="56"/>
      <c r="BW200" s="56"/>
      <c r="BX200" s="55"/>
    </row>
    <row r="201" spans="1:76" ht="28" customHeight="1" x14ac:dyDescent="0.15">
      <c r="A201" s="86">
        <v>197</v>
      </c>
      <c r="B201" s="58" t="s">
        <v>309</v>
      </c>
      <c r="C201" s="57">
        <v>1</v>
      </c>
      <c r="D201" s="55">
        <v>1</v>
      </c>
      <c r="E201" s="55">
        <v>1</v>
      </c>
      <c r="F201" s="55"/>
      <c r="G201" s="55"/>
      <c r="H201" s="55">
        <v>1</v>
      </c>
      <c r="I201" s="55"/>
      <c r="J201" s="55"/>
      <c r="K201" s="62"/>
      <c r="L201" s="56"/>
      <c r="M201" s="56"/>
      <c r="N201" s="56"/>
      <c r="O201" s="56"/>
      <c r="P201" s="56"/>
      <c r="Q201" s="56"/>
      <c r="R201" s="56"/>
      <c r="S201" s="56"/>
      <c r="T201" s="56"/>
      <c r="U201" s="56"/>
      <c r="V201" s="56"/>
      <c r="W201" s="56"/>
      <c r="X201" s="62" t="s">
        <v>398</v>
      </c>
      <c r="Y201" s="55"/>
      <c r="Z201" s="55"/>
      <c r="AA201" s="55"/>
      <c r="AB201" s="55"/>
      <c r="AC201" s="55"/>
      <c r="AD201" s="55"/>
      <c r="AE201" s="58"/>
      <c r="AF201" s="57"/>
      <c r="AG201" s="55"/>
      <c r="AH201" s="55"/>
      <c r="AI201" s="55"/>
      <c r="AJ201" s="55"/>
      <c r="AK201" s="58"/>
      <c r="AL201" s="55"/>
      <c r="AM201" s="55"/>
      <c r="AN201" s="55"/>
      <c r="AO201" s="55"/>
      <c r="AP201" s="55"/>
      <c r="AQ201" s="55"/>
      <c r="AR201" s="55"/>
      <c r="AS201" s="55"/>
      <c r="AT201" s="55"/>
      <c r="AU201" s="55"/>
      <c r="AV201" s="57"/>
      <c r="AW201" s="55">
        <v>1</v>
      </c>
      <c r="AX201" s="55"/>
      <c r="AY201" s="55"/>
      <c r="AZ201" s="55"/>
      <c r="BA201" s="55"/>
      <c r="BB201" s="55"/>
      <c r="BC201" s="55"/>
      <c r="BD201" s="55"/>
      <c r="BE201" s="55"/>
      <c r="BF201" s="55"/>
      <c r="BG201" s="58"/>
      <c r="BH201" s="55"/>
      <c r="BI201" s="55"/>
      <c r="BJ201" s="55"/>
      <c r="BK201" s="55"/>
      <c r="BL201" s="55"/>
      <c r="BM201" s="58"/>
      <c r="BN201" s="55"/>
      <c r="BO201" s="55">
        <v>1</v>
      </c>
      <c r="BP201" s="57">
        <v>1</v>
      </c>
      <c r="BQ201" s="58"/>
      <c r="BR201" s="55">
        <v>1</v>
      </c>
      <c r="BS201" s="55"/>
      <c r="BT201" s="87" t="s">
        <v>697</v>
      </c>
      <c r="BU201" s="56"/>
      <c r="BV201" s="56"/>
      <c r="BW201" s="56"/>
      <c r="BX201" s="55"/>
    </row>
    <row r="202" spans="1:76" ht="28" customHeight="1" x14ac:dyDescent="0.15">
      <c r="A202" s="86">
        <v>198</v>
      </c>
      <c r="B202" s="58" t="s">
        <v>309</v>
      </c>
      <c r="C202" s="57">
        <v>1</v>
      </c>
      <c r="D202" s="55">
        <v>1</v>
      </c>
      <c r="E202" s="55">
        <v>1</v>
      </c>
      <c r="F202" s="55"/>
      <c r="G202" s="55"/>
      <c r="H202" s="55">
        <v>1</v>
      </c>
      <c r="I202" s="55"/>
      <c r="J202" s="55">
        <v>1</v>
      </c>
      <c r="K202" s="62"/>
      <c r="L202" s="56"/>
      <c r="M202" s="56"/>
      <c r="N202" s="56"/>
      <c r="O202" s="56"/>
      <c r="P202" s="56"/>
      <c r="Q202" s="56"/>
      <c r="R202" s="56"/>
      <c r="S202" s="56"/>
      <c r="T202" s="56"/>
      <c r="U202" s="56"/>
      <c r="V202" s="56"/>
      <c r="W202" s="56"/>
      <c r="X202" s="62" t="s">
        <v>380</v>
      </c>
      <c r="Y202" s="55"/>
      <c r="Z202" s="55"/>
      <c r="AA202" s="55"/>
      <c r="AB202" s="55"/>
      <c r="AC202" s="55"/>
      <c r="AD202" s="55"/>
      <c r="AE202" s="58"/>
      <c r="AF202" s="57"/>
      <c r="AG202" s="55"/>
      <c r="AH202" s="55"/>
      <c r="AI202" s="55"/>
      <c r="AJ202" s="55"/>
      <c r="AK202" s="58"/>
      <c r="AL202" s="55"/>
      <c r="AM202" s="55"/>
      <c r="AN202" s="55"/>
      <c r="AO202" s="55"/>
      <c r="AP202" s="55"/>
      <c r="AQ202" s="55"/>
      <c r="AR202" s="55"/>
      <c r="AS202" s="55"/>
      <c r="AT202" s="55"/>
      <c r="AU202" s="55"/>
      <c r="AV202" s="57"/>
      <c r="AW202" s="55">
        <v>1</v>
      </c>
      <c r="AX202" s="55"/>
      <c r="AY202" s="55"/>
      <c r="AZ202" s="55"/>
      <c r="BA202" s="55"/>
      <c r="BB202" s="55"/>
      <c r="BC202" s="55"/>
      <c r="BD202" s="55"/>
      <c r="BE202" s="55"/>
      <c r="BF202" s="55"/>
      <c r="BG202" s="58"/>
      <c r="BH202" s="55"/>
      <c r="BI202" s="55"/>
      <c r="BJ202" s="55"/>
      <c r="BK202" s="55"/>
      <c r="BL202" s="55"/>
      <c r="BM202" s="58"/>
      <c r="BN202" s="55"/>
      <c r="BO202" s="55">
        <v>1</v>
      </c>
      <c r="BP202" s="57"/>
      <c r="BQ202" s="58">
        <v>1</v>
      </c>
      <c r="BR202" s="55">
        <v>1</v>
      </c>
      <c r="BS202" s="55"/>
      <c r="BT202" s="87" t="s">
        <v>698</v>
      </c>
      <c r="BU202" s="56"/>
      <c r="BV202" s="56"/>
      <c r="BW202" s="56"/>
      <c r="BX202" s="55"/>
    </row>
    <row r="203" spans="1:76" ht="28" customHeight="1" x14ac:dyDescent="0.15">
      <c r="A203" s="86">
        <v>199</v>
      </c>
      <c r="B203" s="58" t="s">
        <v>309</v>
      </c>
      <c r="C203" s="57">
        <v>1</v>
      </c>
      <c r="D203" s="55">
        <v>1</v>
      </c>
      <c r="E203" s="55">
        <v>1</v>
      </c>
      <c r="F203" s="55"/>
      <c r="G203" s="55"/>
      <c r="H203" s="55">
        <v>1</v>
      </c>
      <c r="I203" s="55"/>
      <c r="J203" s="55">
        <v>1</v>
      </c>
      <c r="K203" s="62"/>
      <c r="L203" s="56"/>
      <c r="M203" s="56"/>
      <c r="N203" s="56"/>
      <c r="O203" s="56"/>
      <c r="P203" s="56"/>
      <c r="Q203" s="56"/>
      <c r="R203" s="56"/>
      <c r="S203" s="56"/>
      <c r="T203" s="56"/>
      <c r="U203" s="56"/>
      <c r="V203" s="56"/>
      <c r="W203" s="56"/>
      <c r="X203" s="62" t="s">
        <v>399</v>
      </c>
      <c r="Y203" s="55"/>
      <c r="Z203" s="55"/>
      <c r="AA203" s="55"/>
      <c r="AB203" s="55"/>
      <c r="AC203" s="55"/>
      <c r="AD203" s="55"/>
      <c r="AE203" s="58"/>
      <c r="AF203" s="57"/>
      <c r="AG203" s="55"/>
      <c r="AH203" s="55"/>
      <c r="AI203" s="55"/>
      <c r="AJ203" s="55"/>
      <c r="AK203" s="58"/>
      <c r="AL203" s="55"/>
      <c r="AM203" s="55"/>
      <c r="AN203" s="55"/>
      <c r="AO203" s="55"/>
      <c r="AP203" s="55"/>
      <c r="AQ203" s="55"/>
      <c r="AR203" s="55"/>
      <c r="AS203" s="55"/>
      <c r="AT203" s="55"/>
      <c r="AU203" s="55"/>
      <c r="AV203" s="57"/>
      <c r="AW203" s="55">
        <v>1</v>
      </c>
      <c r="AX203" s="55"/>
      <c r="AY203" s="55"/>
      <c r="AZ203" s="55"/>
      <c r="BA203" s="55"/>
      <c r="BB203" s="55"/>
      <c r="BC203" s="55"/>
      <c r="BD203" s="55"/>
      <c r="BE203" s="55"/>
      <c r="BF203" s="55"/>
      <c r="BG203" s="58"/>
      <c r="BH203" s="55"/>
      <c r="BI203" s="55"/>
      <c r="BJ203" s="55"/>
      <c r="BK203" s="55"/>
      <c r="BL203" s="55"/>
      <c r="BM203" s="58"/>
      <c r="BN203" s="55"/>
      <c r="BO203" s="55">
        <v>1</v>
      </c>
      <c r="BP203" s="57"/>
      <c r="BQ203" s="58">
        <v>1</v>
      </c>
      <c r="BR203" s="55">
        <v>1</v>
      </c>
      <c r="BS203" s="55"/>
      <c r="BT203" s="87" t="s">
        <v>699</v>
      </c>
      <c r="BU203" s="56"/>
      <c r="BV203" s="56"/>
      <c r="BW203" s="56"/>
      <c r="BX203" s="55"/>
    </row>
    <row r="204" spans="1:76" ht="28" customHeight="1" x14ac:dyDescent="0.15">
      <c r="A204" s="86">
        <v>200</v>
      </c>
      <c r="B204" s="58" t="s">
        <v>309</v>
      </c>
      <c r="C204" s="57">
        <v>1</v>
      </c>
      <c r="D204" s="55">
        <v>1</v>
      </c>
      <c r="E204" s="55">
        <v>1</v>
      </c>
      <c r="F204" s="55"/>
      <c r="G204" s="55"/>
      <c r="H204" s="55">
        <v>1</v>
      </c>
      <c r="I204" s="55"/>
      <c r="J204" s="55"/>
      <c r="K204" s="62"/>
      <c r="L204" s="56"/>
      <c r="M204" s="56"/>
      <c r="N204" s="56"/>
      <c r="O204" s="56"/>
      <c r="P204" s="56"/>
      <c r="Q204" s="56"/>
      <c r="R204" s="56"/>
      <c r="S204" s="56"/>
      <c r="T204" s="56"/>
      <c r="U204" s="56"/>
      <c r="V204" s="56"/>
      <c r="W204" s="56"/>
      <c r="X204" s="62" t="s">
        <v>395</v>
      </c>
      <c r="Y204" s="55"/>
      <c r="Z204" s="55"/>
      <c r="AA204" s="55"/>
      <c r="AB204" s="55"/>
      <c r="AC204" s="55"/>
      <c r="AD204" s="55"/>
      <c r="AE204" s="58"/>
      <c r="AF204" s="57"/>
      <c r="AG204" s="55"/>
      <c r="AH204" s="55"/>
      <c r="AI204" s="55"/>
      <c r="AJ204" s="55"/>
      <c r="AK204" s="58"/>
      <c r="AL204" s="55"/>
      <c r="AM204" s="55"/>
      <c r="AN204" s="55"/>
      <c r="AO204" s="55"/>
      <c r="AP204" s="55"/>
      <c r="AQ204" s="55"/>
      <c r="AR204" s="55"/>
      <c r="AS204" s="55"/>
      <c r="AT204" s="55"/>
      <c r="AU204" s="55"/>
      <c r="AV204" s="57"/>
      <c r="AW204" s="55">
        <v>1</v>
      </c>
      <c r="AX204" s="55"/>
      <c r="AY204" s="55"/>
      <c r="AZ204" s="55"/>
      <c r="BA204" s="55"/>
      <c r="BB204" s="55"/>
      <c r="BC204" s="55"/>
      <c r="BD204" s="55"/>
      <c r="BE204" s="55"/>
      <c r="BF204" s="55"/>
      <c r="BG204" s="58"/>
      <c r="BH204" s="55"/>
      <c r="BI204" s="55"/>
      <c r="BJ204" s="55"/>
      <c r="BK204" s="55"/>
      <c r="BL204" s="55"/>
      <c r="BM204" s="58"/>
      <c r="BN204" s="55"/>
      <c r="BO204" s="55">
        <v>1</v>
      </c>
      <c r="BP204" s="57"/>
      <c r="BQ204" s="58">
        <v>1</v>
      </c>
      <c r="BR204" s="55">
        <v>1</v>
      </c>
      <c r="BS204" s="55"/>
      <c r="BT204" s="87" t="s">
        <v>700</v>
      </c>
      <c r="BU204" s="56"/>
      <c r="BV204" s="56"/>
      <c r="BW204" s="56"/>
      <c r="BX204" s="55"/>
    </row>
    <row r="205" spans="1:76" ht="28" customHeight="1" x14ac:dyDescent="0.15">
      <c r="A205" s="86">
        <v>201</v>
      </c>
      <c r="B205" s="58" t="s">
        <v>309</v>
      </c>
      <c r="C205" s="57">
        <v>1</v>
      </c>
      <c r="D205" s="55">
        <v>1</v>
      </c>
      <c r="E205" s="55">
        <v>1</v>
      </c>
      <c r="F205" s="55"/>
      <c r="G205" s="55"/>
      <c r="H205" s="55">
        <v>1</v>
      </c>
      <c r="I205" s="55"/>
      <c r="J205" s="55">
        <v>1</v>
      </c>
      <c r="K205" s="62"/>
      <c r="L205" s="56"/>
      <c r="M205" s="56"/>
      <c r="N205" s="56"/>
      <c r="O205" s="56"/>
      <c r="P205" s="56"/>
      <c r="Q205" s="56"/>
      <c r="R205" s="56"/>
      <c r="S205" s="56"/>
      <c r="T205" s="56"/>
      <c r="U205" s="56"/>
      <c r="V205" s="56"/>
      <c r="W205" s="56"/>
      <c r="X205" s="62" t="s">
        <v>400</v>
      </c>
      <c r="Y205" s="55"/>
      <c r="Z205" s="55"/>
      <c r="AA205" s="55"/>
      <c r="AB205" s="55"/>
      <c r="AC205" s="55"/>
      <c r="AD205" s="55"/>
      <c r="AE205" s="58"/>
      <c r="AF205" s="57"/>
      <c r="AG205" s="55"/>
      <c r="AH205" s="55"/>
      <c r="AI205" s="55"/>
      <c r="AJ205" s="55"/>
      <c r="AK205" s="58"/>
      <c r="AL205" s="55"/>
      <c r="AM205" s="55"/>
      <c r="AN205" s="55"/>
      <c r="AO205" s="55"/>
      <c r="AP205" s="55"/>
      <c r="AQ205" s="55"/>
      <c r="AR205" s="55"/>
      <c r="AS205" s="55"/>
      <c r="AT205" s="55"/>
      <c r="AU205" s="55"/>
      <c r="AV205" s="57"/>
      <c r="AW205" s="55">
        <v>1</v>
      </c>
      <c r="AX205" s="55"/>
      <c r="AY205" s="55"/>
      <c r="AZ205" s="55"/>
      <c r="BA205" s="55"/>
      <c r="BB205" s="55"/>
      <c r="BC205" s="55"/>
      <c r="BD205" s="55"/>
      <c r="BE205" s="55"/>
      <c r="BF205" s="55"/>
      <c r="BG205" s="58"/>
      <c r="BH205" s="55"/>
      <c r="BI205" s="55"/>
      <c r="BJ205" s="55"/>
      <c r="BK205" s="55"/>
      <c r="BL205" s="55"/>
      <c r="BM205" s="58"/>
      <c r="BN205" s="55"/>
      <c r="BO205" s="55">
        <v>1</v>
      </c>
      <c r="BP205" s="57"/>
      <c r="BQ205" s="58">
        <v>1</v>
      </c>
      <c r="BR205" s="55">
        <v>1</v>
      </c>
      <c r="BS205" s="55"/>
      <c r="BT205" s="88" t="s">
        <v>701</v>
      </c>
      <c r="BU205" s="56"/>
      <c r="BV205" s="56"/>
      <c r="BW205" s="56"/>
      <c r="BX205" s="55"/>
    </row>
    <row r="206" spans="1:76" ht="28" customHeight="1" x14ac:dyDescent="0.15">
      <c r="A206" s="86">
        <v>202</v>
      </c>
      <c r="B206" s="58" t="s">
        <v>309</v>
      </c>
      <c r="C206" s="57">
        <v>1</v>
      </c>
      <c r="D206" s="55">
        <v>1</v>
      </c>
      <c r="E206" s="55">
        <v>1</v>
      </c>
      <c r="F206" s="55"/>
      <c r="G206" s="55"/>
      <c r="H206" s="55">
        <v>1</v>
      </c>
      <c r="I206" s="55"/>
      <c r="J206" s="55">
        <v>1</v>
      </c>
      <c r="K206" s="62"/>
      <c r="L206" s="56"/>
      <c r="M206" s="56"/>
      <c r="N206" s="56"/>
      <c r="O206" s="56"/>
      <c r="P206" s="56"/>
      <c r="Q206" s="56"/>
      <c r="R206" s="56"/>
      <c r="S206" s="56"/>
      <c r="T206" s="56"/>
      <c r="U206" s="56"/>
      <c r="V206" s="56"/>
      <c r="W206" s="56"/>
      <c r="X206" s="62" t="s">
        <v>401</v>
      </c>
      <c r="Y206" s="55"/>
      <c r="Z206" s="55"/>
      <c r="AA206" s="55"/>
      <c r="AB206" s="55"/>
      <c r="AC206" s="55"/>
      <c r="AD206" s="55"/>
      <c r="AE206" s="58"/>
      <c r="AF206" s="57"/>
      <c r="AG206" s="55"/>
      <c r="AH206" s="55"/>
      <c r="AI206" s="55"/>
      <c r="AJ206" s="55"/>
      <c r="AK206" s="58"/>
      <c r="AL206" s="55"/>
      <c r="AM206" s="55"/>
      <c r="AN206" s="55"/>
      <c r="AO206" s="55"/>
      <c r="AP206" s="55"/>
      <c r="AQ206" s="55"/>
      <c r="AR206" s="55"/>
      <c r="AS206" s="55"/>
      <c r="AT206" s="55"/>
      <c r="AU206" s="55"/>
      <c r="AV206" s="57"/>
      <c r="AW206" s="55">
        <v>1</v>
      </c>
      <c r="AX206" s="55"/>
      <c r="AY206" s="55"/>
      <c r="AZ206" s="55"/>
      <c r="BA206" s="55"/>
      <c r="BB206" s="55"/>
      <c r="BC206" s="55"/>
      <c r="BD206" s="55"/>
      <c r="BE206" s="55"/>
      <c r="BF206" s="55"/>
      <c r="BG206" s="58"/>
      <c r="BH206" s="55"/>
      <c r="BI206" s="55"/>
      <c r="BJ206" s="55"/>
      <c r="BK206" s="55"/>
      <c r="BL206" s="55"/>
      <c r="BM206" s="58"/>
      <c r="BN206" s="55"/>
      <c r="BO206" s="55">
        <v>1</v>
      </c>
      <c r="BP206" s="57"/>
      <c r="BQ206" s="58">
        <v>1</v>
      </c>
      <c r="BR206" s="55">
        <v>1</v>
      </c>
      <c r="BS206" s="55"/>
      <c r="BT206" s="88" t="s">
        <v>702</v>
      </c>
      <c r="BU206" s="56"/>
      <c r="BV206" s="56"/>
      <c r="BW206" s="56"/>
      <c r="BX206" s="55"/>
    </row>
    <row r="207" spans="1:76" ht="28" customHeight="1" x14ac:dyDescent="0.15">
      <c r="A207" s="86">
        <v>203</v>
      </c>
      <c r="B207" s="58" t="s">
        <v>309</v>
      </c>
      <c r="C207" s="57">
        <v>1</v>
      </c>
      <c r="D207" s="55">
        <v>1</v>
      </c>
      <c r="E207" s="55">
        <v>1</v>
      </c>
      <c r="F207" s="55"/>
      <c r="G207" s="55"/>
      <c r="H207" s="55">
        <v>1</v>
      </c>
      <c r="I207" s="55"/>
      <c r="J207" s="55">
        <v>1</v>
      </c>
      <c r="K207" s="62"/>
      <c r="L207" s="56"/>
      <c r="M207" s="56"/>
      <c r="N207" s="56"/>
      <c r="O207" s="56"/>
      <c r="P207" s="56"/>
      <c r="Q207" s="56"/>
      <c r="R207" s="56"/>
      <c r="S207" s="56"/>
      <c r="T207" s="56"/>
      <c r="U207" s="56"/>
      <c r="V207" s="56"/>
      <c r="W207" s="56"/>
      <c r="X207" s="62" t="s">
        <v>380</v>
      </c>
      <c r="Y207" s="55"/>
      <c r="Z207" s="55"/>
      <c r="AA207" s="55"/>
      <c r="AB207" s="55"/>
      <c r="AC207" s="55"/>
      <c r="AD207" s="55"/>
      <c r="AE207" s="58"/>
      <c r="AF207" s="57"/>
      <c r="AG207" s="55"/>
      <c r="AH207" s="55"/>
      <c r="AI207" s="55"/>
      <c r="AJ207" s="55"/>
      <c r="AK207" s="58"/>
      <c r="AL207" s="55"/>
      <c r="AM207" s="55"/>
      <c r="AN207" s="55"/>
      <c r="AO207" s="55"/>
      <c r="AP207" s="55"/>
      <c r="AQ207" s="55"/>
      <c r="AR207" s="55"/>
      <c r="AS207" s="55"/>
      <c r="AT207" s="55"/>
      <c r="AU207" s="55"/>
      <c r="AV207" s="57"/>
      <c r="AW207" s="55">
        <v>1</v>
      </c>
      <c r="AX207" s="55"/>
      <c r="AY207" s="55"/>
      <c r="AZ207" s="55"/>
      <c r="BA207" s="55"/>
      <c r="BB207" s="55"/>
      <c r="BC207" s="55"/>
      <c r="BD207" s="55"/>
      <c r="BE207" s="55"/>
      <c r="BF207" s="55"/>
      <c r="BG207" s="58"/>
      <c r="BH207" s="55"/>
      <c r="BI207" s="55"/>
      <c r="BJ207" s="55"/>
      <c r="BK207" s="55"/>
      <c r="BL207" s="55"/>
      <c r="BM207" s="58"/>
      <c r="BN207" s="55"/>
      <c r="BO207" s="55">
        <v>1</v>
      </c>
      <c r="BP207" s="57">
        <v>1</v>
      </c>
      <c r="BQ207" s="58"/>
      <c r="BR207" s="55">
        <v>1</v>
      </c>
      <c r="BS207" s="55"/>
      <c r="BT207" s="88" t="s">
        <v>703</v>
      </c>
      <c r="BU207" s="56"/>
      <c r="BV207" s="56"/>
      <c r="BW207" s="56"/>
      <c r="BX207" s="55"/>
    </row>
    <row r="208" spans="1:76" ht="28" customHeight="1" x14ac:dyDescent="0.15">
      <c r="A208" s="86">
        <v>204</v>
      </c>
      <c r="B208" s="58" t="s">
        <v>309</v>
      </c>
      <c r="C208" s="57">
        <v>1</v>
      </c>
      <c r="D208" s="55">
        <v>1</v>
      </c>
      <c r="E208" s="55">
        <v>1</v>
      </c>
      <c r="F208" s="55"/>
      <c r="G208" s="55"/>
      <c r="H208" s="55">
        <v>1</v>
      </c>
      <c r="I208" s="55"/>
      <c r="J208" s="55">
        <v>1</v>
      </c>
      <c r="K208" s="62"/>
      <c r="L208" s="56"/>
      <c r="M208" s="56"/>
      <c r="N208" s="56"/>
      <c r="O208" s="56"/>
      <c r="P208" s="56">
        <v>1</v>
      </c>
      <c r="Q208" s="56">
        <v>1</v>
      </c>
      <c r="R208" s="56"/>
      <c r="S208" s="56"/>
      <c r="T208" s="56"/>
      <c r="U208" s="56"/>
      <c r="V208" s="56"/>
      <c r="W208" s="56"/>
      <c r="X208" s="62" t="s">
        <v>402</v>
      </c>
      <c r="Y208" s="55"/>
      <c r="Z208" s="55"/>
      <c r="AA208" s="55"/>
      <c r="AB208" s="55"/>
      <c r="AC208" s="55"/>
      <c r="AD208" s="55"/>
      <c r="AE208" s="58"/>
      <c r="AF208" s="57"/>
      <c r="AG208" s="55"/>
      <c r="AH208" s="55"/>
      <c r="AI208" s="55"/>
      <c r="AJ208" s="55"/>
      <c r="AK208" s="58"/>
      <c r="AL208" s="55"/>
      <c r="AM208" s="55"/>
      <c r="AN208" s="55"/>
      <c r="AO208" s="55"/>
      <c r="AP208" s="55"/>
      <c r="AQ208" s="55"/>
      <c r="AR208" s="55"/>
      <c r="AS208" s="55"/>
      <c r="AT208" s="55"/>
      <c r="AU208" s="55">
        <v>1</v>
      </c>
      <c r="AV208" s="57"/>
      <c r="AW208" s="55"/>
      <c r="AX208" s="55">
        <v>1</v>
      </c>
      <c r="AY208" s="55"/>
      <c r="AZ208" s="55"/>
      <c r="BA208" s="55"/>
      <c r="BB208" s="55"/>
      <c r="BC208" s="55"/>
      <c r="BD208" s="55"/>
      <c r="BE208" s="55"/>
      <c r="BF208" s="55"/>
      <c r="BG208" s="58"/>
      <c r="BH208" s="55"/>
      <c r="BI208" s="55"/>
      <c r="BJ208" s="55"/>
      <c r="BK208" s="55"/>
      <c r="BL208" s="55"/>
      <c r="BM208" s="58"/>
      <c r="BN208" s="55"/>
      <c r="BO208" s="55">
        <v>1</v>
      </c>
      <c r="BP208" s="57"/>
      <c r="BQ208" s="58">
        <v>1</v>
      </c>
      <c r="BR208" s="55">
        <v>1</v>
      </c>
      <c r="BS208" s="55"/>
      <c r="BT208" s="87" t="s">
        <v>704</v>
      </c>
      <c r="BU208" s="56"/>
      <c r="BV208" s="56"/>
      <c r="BW208" s="56"/>
      <c r="BX208" s="55"/>
    </row>
    <row r="209" spans="1:76" ht="28" customHeight="1" x14ac:dyDescent="0.15">
      <c r="A209" s="86">
        <v>205</v>
      </c>
      <c r="B209" s="58" t="s">
        <v>309</v>
      </c>
      <c r="C209" s="57">
        <v>1</v>
      </c>
      <c r="D209" s="55"/>
      <c r="E209" s="55">
        <v>1</v>
      </c>
      <c r="F209" s="55"/>
      <c r="G209" s="55"/>
      <c r="H209" s="55">
        <v>1</v>
      </c>
      <c r="I209" s="55"/>
      <c r="J209" s="55">
        <v>1</v>
      </c>
      <c r="K209" s="62"/>
      <c r="L209" s="56"/>
      <c r="M209" s="56"/>
      <c r="N209" s="56"/>
      <c r="O209" s="56"/>
      <c r="P209" s="56"/>
      <c r="Q209" s="56"/>
      <c r="R209" s="56"/>
      <c r="S209" s="56"/>
      <c r="T209" s="56"/>
      <c r="U209" s="56"/>
      <c r="V209" s="56"/>
      <c r="W209" s="56"/>
      <c r="X209" s="62" t="s">
        <v>380</v>
      </c>
      <c r="Y209" s="55"/>
      <c r="Z209" s="55"/>
      <c r="AA209" s="55"/>
      <c r="AB209" s="55"/>
      <c r="AC209" s="55"/>
      <c r="AD209" s="55"/>
      <c r="AE209" s="58"/>
      <c r="AF209" s="57"/>
      <c r="AG209" s="55"/>
      <c r="AH209" s="55"/>
      <c r="AI209" s="55"/>
      <c r="AJ209" s="55"/>
      <c r="AK209" s="58"/>
      <c r="AL209" s="55"/>
      <c r="AM209" s="55"/>
      <c r="AN209" s="55"/>
      <c r="AO209" s="55"/>
      <c r="AP209" s="55"/>
      <c r="AQ209" s="55"/>
      <c r="AR209" s="55"/>
      <c r="AS209" s="55"/>
      <c r="AT209" s="55"/>
      <c r="AU209" s="55"/>
      <c r="AV209" s="57"/>
      <c r="AW209" s="55"/>
      <c r="AX209" s="55">
        <v>1</v>
      </c>
      <c r="AY209" s="55"/>
      <c r="AZ209" s="55"/>
      <c r="BA209" s="55"/>
      <c r="BB209" s="55"/>
      <c r="BC209" s="55"/>
      <c r="BD209" s="55"/>
      <c r="BE209" s="55"/>
      <c r="BF209" s="55"/>
      <c r="BG209" s="58"/>
      <c r="BH209" s="55"/>
      <c r="BI209" s="55"/>
      <c r="BJ209" s="55"/>
      <c r="BK209" s="55"/>
      <c r="BL209" s="55"/>
      <c r="BM209" s="58"/>
      <c r="BN209" s="55"/>
      <c r="BO209" s="55">
        <v>1</v>
      </c>
      <c r="BP209" s="57">
        <v>1</v>
      </c>
      <c r="BQ209" s="58"/>
      <c r="BR209" s="55">
        <v>1</v>
      </c>
      <c r="BS209" s="55"/>
      <c r="BT209" s="88" t="s">
        <v>705</v>
      </c>
      <c r="BU209" s="56"/>
      <c r="BV209" s="56"/>
      <c r="BW209" s="56"/>
      <c r="BX209" s="55"/>
    </row>
    <row r="210" spans="1:76" ht="28" customHeight="1" x14ac:dyDescent="0.15">
      <c r="A210" s="86">
        <v>206</v>
      </c>
      <c r="B210" s="58" t="s">
        <v>309</v>
      </c>
      <c r="C210" s="57">
        <v>1</v>
      </c>
      <c r="D210" s="55">
        <v>1</v>
      </c>
      <c r="E210" s="55">
        <v>1</v>
      </c>
      <c r="F210" s="55"/>
      <c r="G210" s="55"/>
      <c r="H210" s="55">
        <v>1</v>
      </c>
      <c r="I210" s="55"/>
      <c r="J210" s="55">
        <v>1</v>
      </c>
      <c r="K210" s="62"/>
      <c r="L210" s="56"/>
      <c r="M210" s="56"/>
      <c r="N210" s="56"/>
      <c r="O210" s="56"/>
      <c r="P210" s="56"/>
      <c r="Q210" s="56"/>
      <c r="R210" s="56"/>
      <c r="S210" s="56"/>
      <c r="T210" s="56"/>
      <c r="U210" s="56"/>
      <c r="V210" s="56"/>
      <c r="W210" s="56"/>
      <c r="X210" s="62" t="s">
        <v>403</v>
      </c>
      <c r="Y210" s="55"/>
      <c r="Z210" s="55"/>
      <c r="AA210" s="55"/>
      <c r="AB210" s="55"/>
      <c r="AC210" s="55"/>
      <c r="AD210" s="55"/>
      <c r="AE210" s="58"/>
      <c r="AF210" s="57"/>
      <c r="AG210" s="55"/>
      <c r="AH210" s="55"/>
      <c r="AI210" s="55"/>
      <c r="AJ210" s="55"/>
      <c r="AK210" s="58"/>
      <c r="AL210" s="55"/>
      <c r="AM210" s="55"/>
      <c r="AN210" s="55"/>
      <c r="AO210" s="55"/>
      <c r="AP210" s="55"/>
      <c r="AQ210" s="55"/>
      <c r="AR210" s="55"/>
      <c r="AS210" s="55"/>
      <c r="AT210" s="55"/>
      <c r="AU210" s="55"/>
      <c r="AV210" s="57"/>
      <c r="AW210" s="55"/>
      <c r="AX210" s="55">
        <v>1</v>
      </c>
      <c r="AY210" s="55"/>
      <c r="AZ210" s="55"/>
      <c r="BA210" s="55"/>
      <c r="BB210" s="55"/>
      <c r="BC210" s="55"/>
      <c r="BD210" s="55"/>
      <c r="BE210" s="55"/>
      <c r="BF210" s="55"/>
      <c r="BG210" s="58"/>
      <c r="BH210" s="55"/>
      <c r="BI210" s="55"/>
      <c r="BJ210" s="55"/>
      <c r="BK210" s="55"/>
      <c r="BL210" s="55"/>
      <c r="BM210" s="58"/>
      <c r="BN210" s="55"/>
      <c r="BO210" s="55">
        <v>1</v>
      </c>
      <c r="BP210" s="57"/>
      <c r="BQ210" s="58">
        <v>1</v>
      </c>
      <c r="BR210" s="55">
        <v>1</v>
      </c>
      <c r="BS210" s="55"/>
      <c r="BT210" s="88" t="s">
        <v>706</v>
      </c>
      <c r="BU210" s="56"/>
      <c r="BV210" s="56"/>
      <c r="BW210" s="56"/>
      <c r="BX210" s="55"/>
    </row>
    <row r="211" spans="1:76" ht="28" customHeight="1" x14ac:dyDescent="0.15">
      <c r="A211" s="86">
        <v>207</v>
      </c>
      <c r="B211" s="58" t="s">
        <v>309</v>
      </c>
      <c r="C211" s="57">
        <v>1</v>
      </c>
      <c r="D211" s="55"/>
      <c r="E211" s="55">
        <v>1</v>
      </c>
      <c r="F211" s="55"/>
      <c r="G211" s="55"/>
      <c r="H211" s="55">
        <v>1</v>
      </c>
      <c r="I211" s="55"/>
      <c r="J211" s="55">
        <v>1</v>
      </c>
      <c r="K211" s="62"/>
      <c r="L211" s="56"/>
      <c r="M211" s="56"/>
      <c r="N211" s="56"/>
      <c r="O211" s="56"/>
      <c r="P211" s="56"/>
      <c r="Q211" s="56"/>
      <c r="R211" s="56"/>
      <c r="S211" s="56"/>
      <c r="T211" s="56"/>
      <c r="U211" s="56"/>
      <c r="V211" s="56"/>
      <c r="W211" s="56"/>
      <c r="X211" s="62" t="s">
        <v>404</v>
      </c>
      <c r="Y211" s="55"/>
      <c r="Z211" s="55"/>
      <c r="AA211" s="55"/>
      <c r="AB211" s="55"/>
      <c r="AC211" s="55"/>
      <c r="AD211" s="55"/>
      <c r="AE211" s="58"/>
      <c r="AF211" s="57"/>
      <c r="AG211" s="55"/>
      <c r="AH211" s="55"/>
      <c r="AI211" s="55"/>
      <c r="AJ211" s="55"/>
      <c r="AK211" s="58"/>
      <c r="AL211" s="55"/>
      <c r="AM211" s="55"/>
      <c r="AN211" s="55"/>
      <c r="AO211" s="55"/>
      <c r="AP211" s="55"/>
      <c r="AQ211" s="55"/>
      <c r="AR211" s="55"/>
      <c r="AS211" s="55"/>
      <c r="AT211" s="55"/>
      <c r="AU211" s="55"/>
      <c r="AV211" s="57"/>
      <c r="AW211" s="55"/>
      <c r="AX211" s="55">
        <v>1</v>
      </c>
      <c r="AY211" s="55"/>
      <c r="AZ211" s="55"/>
      <c r="BA211" s="55"/>
      <c r="BB211" s="55"/>
      <c r="BC211" s="55"/>
      <c r="BD211" s="55"/>
      <c r="BE211" s="55"/>
      <c r="BF211" s="55"/>
      <c r="BG211" s="58"/>
      <c r="BH211" s="55"/>
      <c r="BI211" s="55"/>
      <c r="BJ211" s="55"/>
      <c r="BK211" s="55"/>
      <c r="BL211" s="55"/>
      <c r="BM211" s="58"/>
      <c r="BN211" s="55"/>
      <c r="BO211" s="55">
        <v>1</v>
      </c>
      <c r="BP211" s="57"/>
      <c r="BQ211" s="58">
        <v>1</v>
      </c>
      <c r="BR211" s="55">
        <v>1</v>
      </c>
      <c r="BS211" s="55"/>
      <c r="BT211" s="88" t="s">
        <v>707</v>
      </c>
      <c r="BU211" s="56"/>
      <c r="BV211" s="56"/>
      <c r="BW211" s="56"/>
      <c r="BX211" s="55"/>
    </row>
    <row r="212" spans="1:76" ht="28" customHeight="1" x14ac:dyDescent="0.15">
      <c r="A212" s="86">
        <v>208</v>
      </c>
      <c r="B212" s="58" t="s">
        <v>309</v>
      </c>
      <c r="C212" s="57">
        <v>1</v>
      </c>
      <c r="D212" s="55"/>
      <c r="E212" s="55">
        <v>1</v>
      </c>
      <c r="F212" s="55"/>
      <c r="G212" s="55"/>
      <c r="H212" s="55">
        <v>1</v>
      </c>
      <c r="I212" s="55"/>
      <c r="J212" s="55">
        <v>1</v>
      </c>
      <c r="K212" s="62"/>
      <c r="L212" s="56"/>
      <c r="M212" s="56"/>
      <c r="N212" s="56"/>
      <c r="O212" s="56"/>
      <c r="P212" s="56"/>
      <c r="Q212" s="56"/>
      <c r="R212" s="56"/>
      <c r="S212" s="56"/>
      <c r="T212" s="56"/>
      <c r="U212" s="56"/>
      <c r="V212" s="56"/>
      <c r="W212" s="56"/>
      <c r="X212" s="62" t="s">
        <v>404</v>
      </c>
      <c r="Y212" s="55"/>
      <c r="Z212" s="55"/>
      <c r="AA212" s="55"/>
      <c r="AB212" s="55"/>
      <c r="AC212" s="55"/>
      <c r="AD212" s="55"/>
      <c r="AE212" s="58"/>
      <c r="AF212" s="57"/>
      <c r="AG212" s="55"/>
      <c r="AH212" s="55"/>
      <c r="AI212" s="55"/>
      <c r="AJ212" s="55"/>
      <c r="AK212" s="58"/>
      <c r="AL212" s="55"/>
      <c r="AM212" s="55"/>
      <c r="AN212" s="55"/>
      <c r="AO212" s="55"/>
      <c r="AP212" s="55"/>
      <c r="AQ212" s="55"/>
      <c r="AR212" s="55"/>
      <c r="AS212" s="55"/>
      <c r="AT212" s="55"/>
      <c r="AU212" s="55"/>
      <c r="AV212" s="57"/>
      <c r="AW212" s="55"/>
      <c r="AX212" s="55">
        <v>1</v>
      </c>
      <c r="AY212" s="55"/>
      <c r="AZ212" s="55"/>
      <c r="BA212" s="55"/>
      <c r="BB212" s="55"/>
      <c r="BC212" s="55"/>
      <c r="BD212" s="55"/>
      <c r="BE212" s="55"/>
      <c r="BF212" s="55"/>
      <c r="BG212" s="58"/>
      <c r="BH212" s="55"/>
      <c r="BI212" s="55"/>
      <c r="BJ212" s="55"/>
      <c r="BK212" s="55"/>
      <c r="BL212" s="55"/>
      <c r="BM212" s="58"/>
      <c r="BN212" s="55"/>
      <c r="BO212" s="55">
        <v>1</v>
      </c>
      <c r="BP212" s="57"/>
      <c r="BQ212" s="58">
        <v>1</v>
      </c>
      <c r="BR212" s="55">
        <v>1</v>
      </c>
      <c r="BS212" s="55"/>
      <c r="BT212" s="88" t="s">
        <v>708</v>
      </c>
      <c r="BU212" s="56"/>
      <c r="BV212" s="56"/>
      <c r="BW212" s="56"/>
      <c r="BX212" s="55"/>
    </row>
    <row r="213" spans="1:76" ht="28" customHeight="1" x14ac:dyDescent="0.15">
      <c r="A213" s="86">
        <v>209</v>
      </c>
      <c r="B213" s="58" t="s">
        <v>309</v>
      </c>
      <c r="C213" s="57">
        <v>1</v>
      </c>
      <c r="D213" s="55"/>
      <c r="E213" s="55">
        <v>1</v>
      </c>
      <c r="F213" s="55"/>
      <c r="G213" s="55"/>
      <c r="H213" s="55">
        <v>1</v>
      </c>
      <c r="I213" s="55"/>
      <c r="J213" s="55">
        <v>1</v>
      </c>
      <c r="K213" s="62"/>
      <c r="L213" s="56"/>
      <c r="M213" s="56"/>
      <c r="N213" s="56"/>
      <c r="O213" s="56"/>
      <c r="P213" s="56"/>
      <c r="Q213" s="56"/>
      <c r="R213" s="56"/>
      <c r="S213" s="56"/>
      <c r="T213" s="56"/>
      <c r="U213" s="56"/>
      <c r="V213" s="56"/>
      <c r="W213" s="56"/>
      <c r="X213" s="62" t="s">
        <v>380</v>
      </c>
      <c r="Y213" s="55"/>
      <c r="Z213" s="55"/>
      <c r="AA213" s="55"/>
      <c r="AB213" s="55"/>
      <c r="AC213" s="55"/>
      <c r="AD213" s="55"/>
      <c r="AE213" s="58"/>
      <c r="AF213" s="57"/>
      <c r="AG213" s="55"/>
      <c r="AH213" s="55"/>
      <c r="AI213" s="55"/>
      <c r="AJ213" s="55"/>
      <c r="AK213" s="58"/>
      <c r="AL213" s="55"/>
      <c r="AM213" s="55"/>
      <c r="AN213" s="55"/>
      <c r="AO213" s="55"/>
      <c r="AP213" s="55"/>
      <c r="AQ213" s="55"/>
      <c r="AR213" s="55"/>
      <c r="AS213" s="55"/>
      <c r="AT213" s="55"/>
      <c r="AU213" s="55"/>
      <c r="AV213" s="57"/>
      <c r="AW213" s="55"/>
      <c r="AX213" s="55">
        <v>1</v>
      </c>
      <c r="AY213" s="55"/>
      <c r="AZ213" s="55"/>
      <c r="BA213" s="55"/>
      <c r="BB213" s="55"/>
      <c r="BC213" s="55"/>
      <c r="BD213" s="55"/>
      <c r="BE213" s="55"/>
      <c r="BF213" s="55"/>
      <c r="BG213" s="58"/>
      <c r="BH213" s="55"/>
      <c r="BI213" s="55"/>
      <c r="BJ213" s="55"/>
      <c r="BK213" s="55"/>
      <c r="BL213" s="55"/>
      <c r="BM213" s="58"/>
      <c r="BN213" s="55"/>
      <c r="BO213" s="55">
        <v>1</v>
      </c>
      <c r="BP213" s="57">
        <v>1</v>
      </c>
      <c r="BQ213" s="58"/>
      <c r="BR213" s="55">
        <v>1</v>
      </c>
      <c r="BS213" s="55"/>
      <c r="BT213" s="88" t="s">
        <v>709</v>
      </c>
      <c r="BU213" s="56"/>
      <c r="BV213" s="56"/>
      <c r="BW213" s="56"/>
      <c r="BX213" s="55"/>
    </row>
    <row r="214" spans="1:76" ht="28" customHeight="1" x14ac:dyDescent="0.15">
      <c r="A214" s="86">
        <v>210</v>
      </c>
      <c r="B214" s="58" t="s">
        <v>309</v>
      </c>
      <c r="C214" s="57">
        <v>1</v>
      </c>
      <c r="D214" s="55"/>
      <c r="E214" s="55">
        <v>1</v>
      </c>
      <c r="F214" s="55"/>
      <c r="G214" s="55"/>
      <c r="H214" s="55">
        <v>1</v>
      </c>
      <c r="I214" s="55"/>
      <c r="J214" s="55">
        <v>1</v>
      </c>
      <c r="K214" s="62"/>
      <c r="L214" s="56"/>
      <c r="M214" s="56"/>
      <c r="N214" s="56"/>
      <c r="O214" s="56"/>
      <c r="P214" s="56"/>
      <c r="Q214" s="56"/>
      <c r="R214" s="56"/>
      <c r="S214" s="56"/>
      <c r="T214" s="56"/>
      <c r="U214" s="56"/>
      <c r="V214" s="56"/>
      <c r="W214" s="56"/>
      <c r="X214" s="62" t="s">
        <v>404</v>
      </c>
      <c r="Y214" s="55"/>
      <c r="Z214" s="55"/>
      <c r="AA214" s="55"/>
      <c r="AB214" s="55"/>
      <c r="AC214" s="55"/>
      <c r="AD214" s="55"/>
      <c r="AE214" s="58"/>
      <c r="AF214" s="57"/>
      <c r="AG214" s="55"/>
      <c r="AH214" s="55"/>
      <c r="AI214" s="55"/>
      <c r="AJ214" s="55"/>
      <c r="AK214" s="58"/>
      <c r="AL214" s="55"/>
      <c r="AM214" s="55"/>
      <c r="AN214" s="55"/>
      <c r="AO214" s="55"/>
      <c r="AP214" s="55"/>
      <c r="AQ214" s="55"/>
      <c r="AR214" s="55"/>
      <c r="AS214" s="55"/>
      <c r="AT214" s="55"/>
      <c r="AU214" s="55"/>
      <c r="AV214" s="57"/>
      <c r="AW214" s="55"/>
      <c r="AX214" s="55">
        <v>1</v>
      </c>
      <c r="AY214" s="55"/>
      <c r="AZ214" s="55"/>
      <c r="BA214" s="55"/>
      <c r="BB214" s="55"/>
      <c r="BC214" s="55"/>
      <c r="BD214" s="55"/>
      <c r="BE214" s="55"/>
      <c r="BF214" s="55"/>
      <c r="BG214" s="58"/>
      <c r="BH214" s="55"/>
      <c r="BI214" s="55"/>
      <c r="BJ214" s="55"/>
      <c r="BK214" s="55"/>
      <c r="BL214" s="55"/>
      <c r="BM214" s="58"/>
      <c r="BN214" s="55"/>
      <c r="BO214" s="55">
        <v>1</v>
      </c>
      <c r="BP214" s="57"/>
      <c r="BQ214" s="58">
        <v>1</v>
      </c>
      <c r="BR214" s="55">
        <v>1</v>
      </c>
      <c r="BS214" s="55"/>
      <c r="BT214" s="88" t="s">
        <v>710</v>
      </c>
      <c r="BU214" s="56"/>
      <c r="BV214" s="56"/>
      <c r="BW214" s="56"/>
      <c r="BX214" s="55"/>
    </row>
    <row r="215" spans="1:76" ht="28" customHeight="1" x14ac:dyDescent="0.15">
      <c r="A215" s="86">
        <v>211</v>
      </c>
      <c r="B215" s="58" t="s">
        <v>309</v>
      </c>
      <c r="C215" s="57">
        <v>1</v>
      </c>
      <c r="D215" s="55">
        <v>1</v>
      </c>
      <c r="E215" s="55">
        <v>1</v>
      </c>
      <c r="F215" s="55"/>
      <c r="G215" s="55"/>
      <c r="H215" s="55">
        <v>1</v>
      </c>
      <c r="I215" s="55"/>
      <c r="J215" s="55">
        <v>1</v>
      </c>
      <c r="K215" s="62"/>
      <c r="L215" s="56"/>
      <c r="M215" s="56"/>
      <c r="N215" s="56"/>
      <c r="O215" s="56"/>
      <c r="P215" s="56"/>
      <c r="Q215" s="56"/>
      <c r="R215" s="56"/>
      <c r="S215" s="56"/>
      <c r="T215" s="56"/>
      <c r="U215" s="56"/>
      <c r="V215" s="56"/>
      <c r="W215" s="56"/>
      <c r="X215" s="62" t="s">
        <v>380</v>
      </c>
      <c r="Y215" s="55"/>
      <c r="Z215" s="55"/>
      <c r="AA215" s="55"/>
      <c r="AB215" s="55"/>
      <c r="AC215" s="55"/>
      <c r="AD215" s="55"/>
      <c r="AE215" s="58"/>
      <c r="AF215" s="57"/>
      <c r="AG215" s="55"/>
      <c r="AH215" s="55"/>
      <c r="AI215" s="55"/>
      <c r="AJ215" s="55"/>
      <c r="AK215" s="58"/>
      <c r="AL215" s="55"/>
      <c r="AM215" s="55"/>
      <c r="AN215" s="55"/>
      <c r="AO215" s="55"/>
      <c r="AP215" s="55"/>
      <c r="AQ215" s="55"/>
      <c r="AR215" s="55"/>
      <c r="AS215" s="55"/>
      <c r="AT215" s="55"/>
      <c r="AU215" s="55"/>
      <c r="AV215" s="57"/>
      <c r="AW215" s="55"/>
      <c r="AX215" s="55">
        <v>1</v>
      </c>
      <c r="AY215" s="55"/>
      <c r="AZ215" s="55"/>
      <c r="BA215" s="55"/>
      <c r="BB215" s="55"/>
      <c r="BC215" s="55"/>
      <c r="BD215" s="55"/>
      <c r="BE215" s="55"/>
      <c r="BF215" s="55"/>
      <c r="BG215" s="58"/>
      <c r="BH215" s="55"/>
      <c r="BI215" s="55"/>
      <c r="BJ215" s="55"/>
      <c r="BK215" s="55"/>
      <c r="BL215" s="55"/>
      <c r="BM215" s="58"/>
      <c r="BN215" s="55"/>
      <c r="BO215" s="55">
        <v>1</v>
      </c>
      <c r="BP215" s="57">
        <v>1</v>
      </c>
      <c r="BQ215" s="58"/>
      <c r="BR215" s="55">
        <v>1</v>
      </c>
      <c r="BS215" s="55"/>
      <c r="BT215" s="88" t="s">
        <v>711</v>
      </c>
      <c r="BU215" s="56"/>
      <c r="BV215" s="56"/>
      <c r="BW215" s="56"/>
      <c r="BX215" s="55"/>
    </row>
    <row r="216" spans="1:76" ht="28" customHeight="1" x14ac:dyDescent="0.15">
      <c r="A216" s="86">
        <v>212</v>
      </c>
      <c r="B216" s="58" t="s">
        <v>309</v>
      </c>
      <c r="C216" s="57">
        <v>1</v>
      </c>
      <c r="D216" s="55">
        <v>1</v>
      </c>
      <c r="E216" s="55">
        <v>1</v>
      </c>
      <c r="F216" s="55"/>
      <c r="G216" s="55"/>
      <c r="H216" s="55">
        <v>1</v>
      </c>
      <c r="I216" s="55"/>
      <c r="J216" s="55"/>
      <c r="K216" s="62"/>
      <c r="L216" s="56"/>
      <c r="M216" s="56"/>
      <c r="N216" s="56"/>
      <c r="O216" s="56"/>
      <c r="P216" s="56"/>
      <c r="Q216" s="56"/>
      <c r="R216" s="56"/>
      <c r="S216" s="56"/>
      <c r="T216" s="56"/>
      <c r="U216" s="56"/>
      <c r="V216" s="56"/>
      <c r="W216" s="56"/>
      <c r="X216" s="62" t="s">
        <v>197</v>
      </c>
      <c r="Y216" s="55"/>
      <c r="Z216" s="55"/>
      <c r="AA216" s="55"/>
      <c r="AB216" s="55"/>
      <c r="AC216" s="55"/>
      <c r="AD216" s="55"/>
      <c r="AE216" s="58"/>
      <c r="AF216" s="57"/>
      <c r="AG216" s="55"/>
      <c r="AH216" s="55"/>
      <c r="AI216" s="55"/>
      <c r="AJ216" s="55"/>
      <c r="AK216" s="58"/>
      <c r="AL216" s="55"/>
      <c r="AM216" s="55"/>
      <c r="AN216" s="55"/>
      <c r="AO216" s="55"/>
      <c r="AP216" s="55"/>
      <c r="AQ216" s="55"/>
      <c r="AR216" s="55"/>
      <c r="AS216" s="55"/>
      <c r="AT216" s="55"/>
      <c r="AU216" s="55"/>
      <c r="AV216" s="57"/>
      <c r="AW216" s="55"/>
      <c r="AX216" s="55">
        <v>1</v>
      </c>
      <c r="AY216" s="55"/>
      <c r="AZ216" s="55"/>
      <c r="BA216" s="55"/>
      <c r="BB216" s="55"/>
      <c r="BC216" s="55"/>
      <c r="BD216" s="55"/>
      <c r="BE216" s="55"/>
      <c r="BF216" s="55"/>
      <c r="BG216" s="58"/>
      <c r="BH216" s="55"/>
      <c r="BI216" s="55"/>
      <c r="BJ216" s="55"/>
      <c r="BK216" s="55"/>
      <c r="BL216" s="55"/>
      <c r="BM216" s="58"/>
      <c r="BN216" s="55"/>
      <c r="BO216" s="55">
        <v>1</v>
      </c>
      <c r="BP216" s="57">
        <v>1</v>
      </c>
      <c r="BQ216" s="58"/>
      <c r="BR216" s="55">
        <v>1</v>
      </c>
      <c r="BS216" s="55"/>
      <c r="BT216" s="88" t="s">
        <v>712</v>
      </c>
      <c r="BU216" s="56"/>
      <c r="BV216" s="56"/>
      <c r="BW216" s="56"/>
      <c r="BX216" s="55"/>
    </row>
    <row r="217" spans="1:76" ht="28" customHeight="1" x14ac:dyDescent="0.15">
      <c r="A217" s="86">
        <v>213</v>
      </c>
      <c r="B217" s="58" t="s">
        <v>309</v>
      </c>
      <c r="C217" s="57">
        <v>1</v>
      </c>
      <c r="D217" s="55">
        <v>1</v>
      </c>
      <c r="E217" s="55">
        <v>1</v>
      </c>
      <c r="F217" s="55">
        <v>1</v>
      </c>
      <c r="G217" s="55"/>
      <c r="H217" s="55">
        <v>1</v>
      </c>
      <c r="I217" s="55"/>
      <c r="J217" s="55">
        <v>1</v>
      </c>
      <c r="K217" s="62"/>
      <c r="L217" s="56"/>
      <c r="M217" s="56"/>
      <c r="N217" s="56"/>
      <c r="O217" s="56"/>
      <c r="P217" s="56"/>
      <c r="Q217" s="56"/>
      <c r="R217" s="56"/>
      <c r="S217" s="56"/>
      <c r="T217" s="56"/>
      <c r="U217" s="56"/>
      <c r="V217" s="56"/>
      <c r="W217" s="56"/>
      <c r="X217" s="62" t="s">
        <v>410</v>
      </c>
      <c r="Y217" s="55"/>
      <c r="Z217" s="55"/>
      <c r="AA217" s="55"/>
      <c r="AB217" s="55"/>
      <c r="AC217" s="55"/>
      <c r="AD217" s="55"/>
      <c r="AE217" s="58"/>
      <c r="AF217" s="57"/>
      <c r="AG217" s="55"/>
      <c r="AH217" s="55"/>
      <c r="AI217" s="55"/>
      <c r="AJ217" s="55"/>
      <c r="AK217" s="58"/>
      <c r="AL217" s="55"/>
      <c r="AM217" s="55"/>
      <c r="AN217" s="55"/>
      <c r="AO217" s="55"/>
      <c r="AP217" s="55"/>
      <c r="AQ217" s="55"/>
      <c r="AR217" s="55"/>
      <c r="AS217" s="55"/>
      <c r="AT217" s="55"/>
      <c r="AU217" s="55"/>
      <c r="AV217" s="57"/>
      <c r="AW217" s="55"/>
      <c r="AX217" s="55">
        <v>1</v>
      </c>
      <c r="AY217" s="55"/>
      <c r="AZ217" s="55"/>
      <c r="BA217" s="55"/>
      <c r="BB217" s="55"/>
      <c r="BC217" s="55"/>
      <c r="BD217" s="55"/>
      <c r="BE217" s="55"/>
      <c r="BF217" s="55"/>
      <c r="BG217" s="58"/>
      <c r="BH217" s="55"/>
      <c r="BI217" s="55"/>
      <c r="BJ217" s="55"/>
      <c r="BK217" s="55"/>
      <c r="BL217" s="55"/>
      <c r="BM217" s="58"/>
      <c r="BN217" s="55"/>
      <c r="BO217" s="55">
        <v>1</v>
      </c>
      <c r="BP217" s="57">
        <v>1</v>
      </c>
      <c r="BQ217" s="58"/>
      <c r="BR217" s="55">
        <v>1</v>
      </c>
      <c r="BS217" s="55"/>
      <c r="BT217" s="87" t="s">
        <v>713</v>
      </c>
      <c r="BU217" s="56"/>
      <c r="BV217" s="56"/>
      <c r="BW217" s="56"/>
      <c r="BX217" s="55"/>
    </row>
    <row r="218" spans="1:76" ht="28" customHeight="1" x14ac:dyDescent="0.15">
      <c r="A218" s="86">
        <v>214</v>
      </c>
      <c r="B218" s="58" t="s">
        <v>309</v>
      </c>
      <c r="C218" s="57">
        <v>1</v>
      </c>
      <c r="D218" s="55"/>
      <c r="E218" s="55">
        <v>1</v>
      </c>
      <c r="F218" s="55"/>
      <c r="G218" s="55"/>
      <c r="H218" s="55">
        <v>1</v>
      </c>
      <c r="I218" s="55"/>
      <c r="J218" s="55">
        <v>1</v>
      </c>
      <c r="K218" s="62"/>
      <c r="L218" s="56"/>
      <c r="M218" s="56"/>
      <c r="N218" s="56"/>
      <c r="O218" s="56"/>
      <c r="P218" s="56"/>
      <c r="Q218" s="56"/>
      <c r="R218" s="56"/>
      <c r="S218" s="56"/>
      <c r="T218" s="56"/>
      <c r="U218" s="56"/>
      <c r="V218" s="56"/>
      <c r="W218" s="56"/>
      <c r="X218" s="62" t="s">
        <v>380</v>
      </c>
      <c r="Y218" s="55"/>
      <c r="Z218" s="55"/>
      <c r="AA218" s="55"/>
      <c r="AB218" s="55"/>
      <c r="AC218" s="55"/>
      <c r="AD218" s="55"/>
      <c r="AE218" s="58"/>
      <c r="AF218" s="57"/>
      <c r="AG218" s="55"/>
      <c r="AH218" s="55"/>
      <c r="AI218" s="55"/>
      <c r="AJ218" s="55"/>
      <c r="AK218" s="58"/>
      <c r="AL218" s="55"/>
      <c r="AM218" s="55"/>
      <c r="AN218" s="55"/>
      <c r="AO218" s="55"/>
      <c r="AP218" s="55"/>
      <c r="AQ218" s="55"/>
      <c r="AR218" s="55"/>
      <c r="AS218" s="55"/>
      <c r="AT218" s="55"/>
      <c r="AU218" s="55"/>
      <c r="AV218" s="57"/>
      <c r="AW218" s="55"/>
      <c r="AX218" s="55">
        <v>1</v>
      </c>
      <c r="AY218" s="55"/>
      <c r="AZ218" s="55"/>
      <c r="BA218" s="55"/>
      <c r="BB218" s="55"/>
      <c r="BC218" s="55"/>
      <c r="BD218" s="55"/>
      <c r="BE218" s="55"/>
      <c r="BF218" s="55"/>
      <c r="BG218" s="58"/>
      <c r="BH218" s="55"/>
      <c r="BI218" s="55"/>
      <c r="BJ218" s="55"/>
      <c r="BK218" s="55"/>
      <c r="BL218" s="55"/>
      <c r="BM218" s="58"/>
      <c r="BN218" s="55"/>
      <c r="BO218" s="55">
        <v>1</v>
      </c>
      <c r="BP218" s="57">
        <v>1</v>
      </c>
      <c r="BQ218" s="58"/>
      <c r="BR218" s="55">
        <v>1</v>
      </c>
      <c r="BS218" s="55"/>
      <c r="BT218" s="88" t="s">
        <v>714</v>
      </c>
      <c r="BU218" s="56"/>
      <c r="BV218" s="56"/>
      <c r="BW218" s="56"/>
      <c r="BX218" s="55"/>
    </row>
    <row r="219" spans="1:76" ht="28" customHeight="1" x14ac:dyDescent="0.15">
      <c r="A219" s="86">
        <v>215</v>
      </c>
      <c r="B219" s="58" t="s">
        <v>309</v>
      </c>
      <c r="C219" s="57">
        <v>1</v>
      </c>
      <c r="D219" s="55">
        <v>1</v>
      </c>
      <c r="E219" s="55">
        <v>1</v>
      </c>
      <c r="F219" s="55"/>
      <c r="G219" s="55"/>
      <c r="H219" s="55">
        <v>1</v>
      </c>
      <c r="I219" s="55"/>
      <c r="J219" s="55">
        <v>1</v>
      </c>
      <c r="K219" s="62"/>
      <c r="L219" s="56"/>
      <c r="M219" s="56"/>
      <c r="N219" s="56"/>
      <c r="O219" s="56"/>
      <c r="P219" s="56"/>
      <c r="Q219" s="56"/>
      <c r="R219" s="56"/>
      <c r="S219" s="56"/>
      <c r="T219" s="56"/>
      <c r="U219" s="56"/>
      <c r="V219" s="56"/>
      <c r="W219" s="56"/>
      <c r="X219" s="62" t="s">
        <v>393</v>
      </c>
      <c r="Y219" s="55"/>
      <c r="Z219" s="55"/>
      <c r="AA219" s="55"/>
      <c r="AB219" s="55"/>
      <c r="AC219" s="55"/>
      <c r="AD219" s="55"/>
      <c r="AE219" s="58"/>
      <c r="AF219" s="57"/>
      <c r="AG219" s="55"/>
      <c r="AH219" s="55"/>
      <c r="AI219" s="55"/>
      <c r="AJ219" s="55"/>
      <c r="AK219" s="58"/>
      <c r="AL219" s="55"/>
      <c r="AM219" s="55"/>
      <c r="AN219" s="55"/>
      <c r="AO219" s="55"/>
      <c r="AP219" s="55"/>
      <c r="AQ219" s="55"/>
      <c r="AR219" s="55"/>
      <c r="AS219" s="55"/>
      <c r="AT219" s="55"/>
      <c r="AU219" s="55"/>
      <c r="AV219" s="57"/>
      <c r="AW219" s="55"/>
      <c r="AX219" s="55">
        <v>1</v>
      </c>
      <c r="AY219" s="55"/>
      <c r="AZ219" s="55"/>
      <c r="BA219" s="55"/>
      <c r="BB219" s="55"/>
      <c r="BC219" s="55"/>
      <c r="BD219" s="55"/>
      <c r="BE219" s="55"/>
      <c r="BF219" s="55"/>
      <c r="BG219" s="58"/>
      <c r="BH219" s="55"/>
      <c r="BI219" s="55"/>
      <c r="BJ219" s="55"/>
      <c r="BK219" s="55"/>
      <c r="BL219" s="55"/>
      <c r="BM219" s="58"/>
      <c r="BN219" s="55"/>
      <c r="BO219" s="55">
        <v>1</v>
      </c>
      <c r="BP219" s="57"/>
      <c r="BQ219" s="58">
        <v>1</v>
      </c>
      <c r="BR219" s="55">
        <v>1</v>
      </c>
      <c r="BS219" s="55"/>
      <c r="BT219" s="88" t="s">
        <v>715</v>
      </c>
      <c r="BU219" s="56"/>
      <c r="BV219" s="56"/>
      <c r="BW219" s="56"/>
      <c r="BX219" s="55"/>
    </row>
    <row r="220" spans="1:76" ht="28" customHeight="1" x14ac:dyDescent="0.15">
      <c r="A220" s="86">
        <v>216</v>
      </c>
      <c r="B220" s="58" t="s">
        <v>309</v>
      </c>
      <c r="C220" s="57">
        <v>1</v>
      </c>
      <c r="D220" s="55">
        <v>1</v>
      </c>
      <c r="E220" s="55">
        <v>1</v>
      </c>
      <c r="F220" s="55"/>
      <c r="G220" s="55"/>
      <c r="H220" s="55">
        <v>1</v>
      </c>
      <c r="I220" s="55"/>
      <c r="J220" s="55">
        <v>1</v>
      </c>
      <c r="K220" s="62"/>
      <c r="L220" s="56"/>
      <c r="M220" s="56"/>
      <c r="N220" s="56"/>
      <c r="O220" s="56"/>
      <c r="P220" s="56"/>
      <c r="Q220" s="56"/>
      <c r="R220" s="56"/>
      <c r="S220" s="56"/>
      <c r="T220" s="56"/>
      <c r="U220" s="56"/>
      <c r="V220" s="56"/>
      <c r="W220" s="56"/>
      <c r="X220" s="62" t="s">
        <v>404</v>
      </c>
      <c r="Y220" s="55"/>
      <c r="Z220" s="55"/>
      <c r="AA220" s="55"/>
      <c r="AB220" s="55"/>
      <c r="AC220" s="55"/>
      <c r="AD220" s="55"/>
      <c r="AE220" s="58"/>
      <c r="AF220" s="57"/>
      <c r="AG220" s="55"/>
      <c r="AH220" s="55"/>
      <c r="AI220" s="55"/>
      <c r="AJ220" s="55"/>
      <c r="AK220" s="58"/>
      <c r="AL220" s="55"/>
      <c r="AM220" s="55"/>
      <c r="AN220" s="55"/>
      <c r="AO220" s="55"/>
      <c r="AP220" s="55"/>
      <c r="AQ220" s="55"/>
      <c r="AR220" s="55"/>
      <c r="AS220" s="55"/>
      <c r="AT220" s="55"/>
      <c r="AU220" s="55"/>
      <c r="AV220" s="57"/>
      <c r="AW220" s="55"/>
      <c r="AX220" s="55">
        <v>1</v>
      </c>
      <c r="AY220" s="55"/>
      <c r="AZ220" s="55"/>
      <c r="BA220" s="55"/>
      <c r="BB220" s="55"/>
      <c r="BC220" s="55"/>
      <c r="BD220" s="55"/>
      <c r="BE220" s="55"/>
      <c r="BF220" s="55"/>
      <c r="BG220" s="58"/>
      <c r="BH220" s="55"/>
      <c r="BI220" s="55"/>
      <c r="BJ220" s="55"/>
      <c r="BK220" s="55"/>
      <c r="BL220" s="55"/>
      <c r="BM220" s="58"/>
      <c r="BN220" s="55"/>
      <c r="BO220" s="55">
        <v>1</v>
      </c>
      <c r="BP220" s="57"/>
      <c r="BQ220" s="58">
        <v>1</v>
      </c>
      <c r="BR220" s="55">
        <v>1</v>
      </c>
      <c r="BS220" s="55"/>
      <c r="BT220" s="88" t="s">
        <v>716</v>
      </c>
      <c r="BU220" s="56"/>
      <c r="BV220" s="56"/>
      <c r="BW220" s="56"/>
      <c r="BX220" s="55"/>
    </row>
    <row r="221" spans="1:76" ht="28" customHeight="1" x14ac:dyDescent="0.15">
      <c r="A221" s="86">
        <v>217</v>
      </c>
      <c r="B221" s="58" t="s">
        <v>309</v>
      </c>
      <c r="C221" s="57">
        <v>1</v>
      </c>
      <c r="D221" s="55">
        <v>1</v>
      </c>
      <c r="E221" s="55">
        <v>1</v>
      </c>
      <c r="F221" s="55"/>
      <c r="G221" s="55"/>
      <c r="H221" s="55">
        <v>1</v>
      </c>
      <c r="I221" s="55"/>
      <c r="J221" s="55">
        <v>1</v>
      </c>
      <c r="K221" s="62"/>
      <c r="L221" s="56"/>
      <c r="M221" s="56"/>
      <c r="N221" s="56"/>
      <c r="O221" s="56"/>
      <c r="P221" s="56"/>
      <c r="Q221" s="56"/>
      <c r="R221" s="56"/>
      <c r="S221" s="56"/>
      <c r="T221" s="56"/>
      <c r="U221" s="56"/>
      <c r="V221" s="56"/>
      <c r="W221" s="56"/>
      <c r="X221" s="62" t="s">
        <v>411</v>
      </c>
      <c r="Y221" s="55"/>
      <c r="Z221" s="55"/>
      <c r="AA221" s="55"/>
      <c r="AB221" s="55"/>
      <c r="AC221" s="55"/>
      <c r="AD221" s="55"/>
      <c r="AE221" s="58"/>
      <c r="AF221" s="57"/>
      <c r="AG221" s="55"/>
      <c r="AH221" s="55"/>
      <c r="AI221" s="55"/>
      <c r="AJ221" s="55"/>
      <c r="AK221" s="58"/>
      <c r="AL221" s="55"/>
      <c r="AM221" s="55"/>
      <c r="AN221" s="55"/>
      <c r="AO221" s="55"/>
      <c r="AP221" s="55"/>
      <c r="AQ221" s="55"/>
      <c r="AR221" s="55"/>
      <c r="AS221" s="55"/>
      <c r="AT221" s="55"/>
      <c r="AU221" s="55"/>
      <c r="AV221" s="57"/>
      <c r="AW221" s="55"/>
      <c r="AX221" s="55">
        <v>1</v>
      </c>
      <c r="AY221" s="55"/>
      <c r="AZ221" s="55"/>
      <c r="BA221" s="55"/>
      <c r="BB221" s="55"/>
      <c r="BC221" s="55"/>
      <c r="BD221" s="55"/>
      <c r="BE221" s="55"/>
      <c r="BF221" s="55"/>
      <c r="BG221" s="58"/>
      <c r="BH221" s="55"/>
      <c r="BI221" s="55"/>
      <c r="BJ221" s="55"/>
      <c r="BK221" s="55"/>
      <c r="BL221" s="55"/>
      <c r="BM221" s="58"/>
      <c r="BN221" s="55"/>
      <c r="BO221" s="55">
        <v>1</v>
      </c>
      <c r="BP221" s="57"/>
      <c r="BQ221" s="58">
        <v>1</v>
      </c>
      <c r="BR221" s="55">
        <v>1</v>
      </c>
      <c r="BS221" s="55"/>
      <c r="BT221" s="87" t="s">
        <v>717</v>
      </c>
      <c r="BU221" s="56"/>
      <c r="BV221" s="56"/>
      <c r="BW221" s="56"/>
      <c r="BX221" s="55"/>
    </row>
    <row r="222" spans="1:76" ht="28" customHeight="1" x14ac:dyDescent="0.15">
      <c r="A222" s="86">
        <v>218</v>
      </c>
      <c r="B222" s="58" t="s">
        <v>309</v>
      </c>
      <c r="C222" s="57">
        <v>1</v>
      </c>
      <c r="D222" s="55">
        <v>1</v>
      </c>
      <c r="E222" s="55">
        <v>1</v>
      </c>
      <c r="F222" s="55"/>
      <c r="G222" s="55"/>
      <c r="H222" s="55">
        <v>1</v>
      </c>
      <c r="I222" s="55"/>
      <c r="J222" s="55"/>
      <c r="K222" s="62"/>
      <c r="L222" s="56"/>
      <c r="M222" s="56"/>
      <c r="N222" s="56"/>
      <c r="O222" s="56"/>
      <c r="P222" s="56"/>
      <c r="Q222" s="56"/>
      <c r="R222" s="56"/>
      <c r="S222" s="56"/>
      <c r="T222" s="56"/>
      <c r="U222" s="56"/>
      <c r="V222" s="56"/>
      <c r="W222" s="56"/>
      <c r="X222" s="62" t="s">
        <v>197</v>
      </c>
      <c r="Y222" s="55"/>
      <c r="Z222" s="55"/>
      <c r="AA222" s="55"/>
      <c r="AB222" s="55"/>
      <c r="AC222" s="55"/>
      <c r="AD222" s="55"/>
      <c r="AE222" s="58"/>
      <c r="AF222" s="57"/>
      <c r="AG222" s="55"/>
      <c r="AH222" s="55"/>
      <c r="AI222" s="55"/>
      <c r="AJ222" s="55"/>
      <c r="AK222" s="58"/>
      <c r="AL222" s="55"/>
      <c r="AM222" s="55"/>
      <c r="AN222" s="55"/>
      <c r="AO222" s="55"/>
      <c r="AP222" s="55"/>
      <c r="AQ222" s="55"/>
      <c r="AR222" s="55"/>
      <c r="AS222" s="55"/>
      <c r="AT222" s="55"/>
      <c r="AU222" s="55"/>
      <c r="AV222" s="57"/>
      <c r="AW222" s="55"/>
      <c r="AX222" s="55">
        <v>1</v>
      </c>
      <c r="AY222" s="55"/>
      <c r="AZ222" s="55"/>
      <c r="BA222" s="55"/>
      <c r="BB222" s="55"/>
      <c r="BC222" s="55"/>
      <c r="BD222" s="55"/>
      <c r="BE222" s="55"/>
      <c r="BF222" s="55"/>
      <c r="BG222" s="58"/>
      <c r="BH222" s="55"/>
      <c r="BI222" s="55"/>
      <c r="BJ222" s="55"/>
      <c r="BK222" s="55"/>
      <c r="BL222" s="55"/>
      <c r="BM222" s="58"/>
      <c r="BN222" s="55"/>
      <c r="BO222" s="55">
        <v>1</v>
      </c>
      <c r="BP222" s="57"/>
      <c r="BQ222" s="58">
        <v>1</v>
      </c>
      <c r="BR222" s="55">
        <v>1</v>
      </c>
      <c r="BS222" s="55"/>
      <c r="BT222" s="87" t="s">
        <v>718</v>
      </c>
      <c r="BU222" s="56"/>
      <c r="BV222" s="56"/>
      <c r="BW222" s="56"/>
      <c r="BX222" s="55"/>
    </row>
    <row r="223" spans="1:76" ht="28" customHeight="1" x14ac:dyDescent="0.15">
      <c r="A223" s="86">
        <v>219</v>
      </c>
      <c r="B223" s="58" t="s">
        <v>309</v>
      </c>
      <c r="C223" s="57">
        <v>1</v>
      </c>
      <c r="D223" s="55">
        <v>1</v>
      </c>
      <c r="E223" s="55">
        <v>1</v>
      </c>
      <c r="F223" s="55"/>
      <c r="G223" s="55"/>
      <c r="H223" s="55">
        <v>1</v>
      </c>
      <c r="I223" s="55"/>
      <c r="J223" s="55">
        <v>1</v>
      </c>
      <c r="K223" s="62"/>
      <c r="L223" s="56"/>
      <c r="M223" s="56"/>
      <c r="N223" s="56"/>
      <c r="O223" s="56"/>
      <c r="P223" s="56"/>
      <c r="Q223" s="56"/>
      <c r="R223" s="56"/>
      <c r="S223" s="56"/>
      <c r="T223" s="56"/>
      <c r="U223" s="56"/>
      <c r="V223" s="56"/>
      <c r="W223" s="56"/>
      <c r="X223" s="62" t="s">
        <v>412</v>
      </c>
      <c r="Y223" s="55"/>
      <c r="Z223" s="55"/>
      <c r="AA223" s="55"/>
      <c r="AB223" s="55"/>
      <c r="AC223" s="55"/>
      <c r="AD223" s="55"/>
      <c r="AE223" s="58"/>
      <c r="AF223" s="57"/>
      <c r="AG223" s="55"/>
      <c r="AH223" s="55"/>
      <c r="AI223" s="55"/>
      <c r="AJ223" s="55"/>
      <c r="AK223" s="58"/>
      <c r="AL223" s="55"/>
      <c r="AM223" s="55"/>
      <c r="AN223" s="55"/>
      <c r="AO223" s="55"/>
      <c r="AP223" s="55"/>
      <c r="AQ223" s="55"/>
      <c r="AR223" s="55"/>
      <c r="AS223" s="55"/>
      <c r="AT223" s="55"/>
      <c r="AU223" s="55"/>
      <c r="AV223" s="57"/>
      <c r="AW223" s="55"/>
      <c r="AX223" s="55"/>
      <c r="AY223" s="55">
        <v>1</v>
      </c>
      <c r="AZ223" s="55"/>
      <c r="BA223" s="55"/>
      <c r="BB223" s="55"/>
      <c r="BC223" s="55"/>
      <c r="BD223" s="55"/>
      <c r="BE223" s="55"/>
      <c r="BF223" s="55"/>
      <c r="BG223" s="58"/>
      <c r="BH223" s="55"/>
      <c r="BI223" s="55"/>
      <c r="BJ223" s="55"/>
      <c r="BK223" s="55"/>
      <c r="BL223" s="55"/>
      <c r="BM223" s="58"/>
      <c r="BN223" s="55"/>
      <c r="BO223" s="55">
        <v>1</v>
      </c>
      <c r="BP223" s="57"/>
      <c r="BQ223" s="58">
        <v>1</v>
      </c>
      <c r="BR223" s="55">
        <v>1</v>
      </c>
      <c r="BS223" s="55"/>
      <c r="BT223" s="87" t="s">
        <v>719</v>
      </c>
      <c r="BU223" s="56"/>
      <c r="BV223" s="56"/>
      <c r="BW223" s="56"/>
      <c r="BX223" s="55"/>
    </row>
    <row r="224" spans="1:76" ht="28" customHeight="1" x14ac:dyDescent="0.15">
      <c r="A224" s="86">
        <v>220</v>
      </c>
      <c r="B224" s="58" t="s">
        <v>309</v>
      </c>
      <c r="C224" s="57">
        <v>1</v>
      </c>
      <c r="D224" s="55">
        <v>1</v>
      </c>
      <c r="E224" s="55">
        <v>1</v>
      </c>
      <c r="F224" s="55"/>
      <c r="G224" s="55"/>
      <c r="H224" s="55">
        <v>1</v>
      </c>
      <c r="I224" s="55"/>
      <c r="J224" s="55"/>
      <c r="K224" s="62"/>
      <c r="L224" s="56"/>
      <c r="M224" s="56"/>
      <c r="N224" s="56"/>
      <c r="O224" s="56"/>
      <c r="P224" s="56"/>
      <c r="Q224" s="56"/>
      <c r="R224" s="56"/>
      <c r="S224" s="56"/>
      <c r="T224" s="56"/>
      <c r="U224" s="56"/>
      <c r="V224" s="56"/>
      <c r="W224" s="56"/>
      <c r="X224" s="62" t="s">
        <v>395</v>
      </c>
      <c r="Y224" s="55"/>
      <c r="Z224" s="55"/>
      <c r="AA224" s="55"/>
      <c r="AB224" s="55"/>
      <c r="AC224" s="55"/>
      <c r="AD224" s="55"/>
      <c r="AE224" s="58"/>
      <c r="AF224" s="57"/>
      <c r="AG224" s="55"/>
      <c r="AH224" s="55"/>
      <c r="AI224" s="55"/>
      <c r="AJ224" s="55"/>
      <c r="AK224" s="58"/>
      <c r="AL224" s="55"/>
      <c r="AM224" s="55"/>
      <c r="AN224" s="55"/>
      <c r="AO224" s="55"/>
      <c r="AP224" s="55"/>
      <c r="AQ224" s="55"/>
      <c r="AR224" s="55"/>
      <c r="AS224" s="55"/>
      <c r="AT224" s="55"/>
      <c r="AU224" s="55"/>
      <c r="AV224" s="57"/>
      <c r="AW224" s="55"/>
      <c r="AX224" s="55"/>
      <c r="AY224" s="55">
        <v>1</v>
      </c>
      <c r="AZ224" s="55"/>
      <c r="BA224" s="55"/>
      <c r="BB224" s="55"/>
      <c r="BC224" s="55"/>
      <c r="BD224" s="55"/>
      <c r="BE224" s="55"/>
      <c r="BF224" s="55"/>
      <c r="BG224" s="58"/>
      <c r="BH224" s="55"/>
      <c r="BI224" s="55"/>
      <c r="BJ224" s="55"/>
      <c r="BK224" s="55"/>
      <c r="BL224" s="55"/>
      <c r="BM224" s="58"/>
      <c r="BN224" s="55"/>
      <c r="BO224" s="55">
        <v>1</v>
      </c>
      <c r="BP224" s="57"/>
      <c r="BQ224" s="58">
        <v>1</v>
      </c>
      <c r="BR224" s="55">
        <v>1</v>
      </c>
      <c r="BS224" s="55"/>
      <c r="BT224" s="87" t="s">
        <v>720</v>
      </c>
      <c r="BU224" s="56"/>
      <c r="BV224" s="56"/>
      <c r="BW224" s="56"/>
      <c r="BX224" s="55"/>
    </row>
    <row r="225" spans="1:76" ht="28" customHeight="1" x14ac:dyDescent="0.15">
      <c r="A225" s="86">
        <v>221</v>
      </c>
      <c r="B225" s="58" t="s">
        <v>309</v>
      </c>
      <c r="C225" s="57">
        <v>1</v>
      </c>
      <c r="D225" s="55">
        <v>1</v>
      </c>
      <c r="E225" s="55">
        <v>1</v>
      </c>
      <c r="F225" s="55"/>
      <c r="G225" s="55"/>
      <c r="H225" s="55">
        <v>1</v>
      </c>
      <c r="I225" s="55"/>
      <c r="J225" s="55">
        <v>1</v>
      </c>
      <c r="K225" s="62"/>
      <c r="L225" s="56"/>
      <c r="M225" s="56"/>
      <c r="N225" s="56"/>
      <c r="O225" s="56"/>
      <c r="P225" s="56"/>
      <c r="Q225" s="56"/>
      <c r="R225" s="56"/>
      <c r="S225" s="56"/>
      <c r="T225" s="56"/>
      <c r="U225" s="56"/>
      <c r="V225" s="56"/>
      <c r="W225" s="56"/>
      <c r="X225" s="62" t="s">
        <v>413</v>
      </c>
      <c r="Y225" s="55"/>
      <c r="Z225" s="55"/>
      <c r="AA225" s="55"/>
      <c r="AB225" s="55"/>
      <c r="AC225" s="55"/>
      <c r="AD225" s="55"/>
      <c r="AE225" s="58"/>
      <c r="AF225" s="57"/>
      <c r="AG225" s="55"/>
      <c r="AH225" s="55"/>
      <c r="AI225" s="55"/>
      <c r="AJ225" s="55"/>
      <c r="AK225" s="58"/>
      <c r="AL225" s="55"/>
      <c r="AM225" s="55"/>
      <c r="AN225" s="55"/>
      <c r="AO225" s="55"/>
      <c r="AP225" s="55"/>
      <c r="AQ225" s="55"/>
      <c r="AR225" s="55"/>
      <c r="AS225" s="55"/>
      <c r="AT225" s="55"/>
      <c r="AU225" s="55"/>
      <c r="AV225" s="57"/>
      <c r="AW225" s="55"/>
      <c r="AX225" s="55"/>
      <c r="AY225" s="55">
        <v>1</v>
      </c>
      <c r="AZ225" s="55"/>
      <c r="BA225" s="55"/>
      <c r="BB225" s="55"/>
      <c r="BC225" s="55"/>
      <c r="BD225" s="55"/>
      <c r="BE225" s="55"/>
      <c r="BF225" s="55"/>
      <c r="BG225" s="58"/>
      <c r="BH225" s="55"/>
      <c r="BI225" s="55"/>
      <c r="BJ225" s="55"/>
      <c r="BK225" s="55"/>
      <c r="BL225" s="55"/>
      <c r="BM225" s="58"/>
      <c r="BN225" s="55"/>
      <c r="BO225" s="55">
        <v>1</v>
      </c>
      <c r="BP225" s="57"/>
      <c r="BQ225" s="58">
        <v>1</v>
      </c>
      <c r="BR225" s="55">
        <v>1</v>
      </c>
      <c r="BS225" s="55"/>
      <c r="BT225" s="88" t="s">
        <v>721</v>
      </c>
      <c r="BU225" s="56"/>
      <c r="BV225" s="56"/>
      <c r="BW225" s="56"/>
      <c r="BX225" s="55"/>
    </row>
    <row r="226" spans="1:76" ht="28" customHeight="1" x14ac:dyDescent="0.15">
      <c r="A226" s="86">
        <v>222</v>
      </c>
      <c r="B226" s="58" t="s">
        <v>309</v>
      </c>
      <c r="C226" s="57">
        <v>1</v>
      </c>
      <c r="D226" s="55">
        <v>1</v>
      </c>
      <c r="E226" s="55">
        <v>1</v>
      </c>
      <c r="F226" s="55"/>
      <c r="G226" s="55"/>
      <c r="H226" s="55">
        <v>1</v>
      </c>
      <c r="I226" s="55"/>
      <c r="J226" s="55">
        <v>1</v>
      </c>
      <c r="K226" s="62"/>
      <c r="L226" s="56"/>
      <c r="M226" s="56">
        <v>1</v>
      </c>
      <c r="N226" s="56"/>
      <c r="O226" s="56"/>
      <c r="P226" s="56">
        <v>1</v>
      </c>
      <c r="Q226" s="56">
        <v>1</v>
      </c>
      <c r="R226" s="56"/>
      <c r="S226" s="56"/>
      <c r="T226" s="56"/>
      <c r="U226" s="56"/>
      <c r="V226" s="56"/>
      <c r="W226" s="56"/>
      <c r="X226" s="62" t="s">
        <v>414</v>
      </c>
      <c r="Y226" s="55"/>
      <c r="Z226" s="55"/>
      <c r="AA226" s="55"/>
      <c r="AB226" s="55"/>
      <c r="AC226" s="55"/>
      <c r="AD226" s="55"/>
      <c r="AE226" s="58"/>
      <c r="AF226" s="57"/>
      <c r="AG226" s="55"/>
      <c r="AH226" s="55"/>
      <c r="AI226" s="55"/>
      <c r="AJ226" s="55"/>
      <c r="AK226" s="58"/>
      <c r="AL226" s="55"/>
      <c r="AM226" s="55"/>
      <c r="AN226" s="55"/>
      <c r="AO226" s="55"/>
      <c r="AP226" s="55"/>
      <c r="AQ226" s="55"/>
      <c r="AR226" s="55"/>
      <c r="AS226" s="55"/>
      <c r="AT226" s="55"/>
      <c r="AU226" s="55"/>
      <c r="AV226" s="57"/>
      <c r="AW226" s="55"/>
      <c r="AX226" s="55"/>
      <c r="AY226" s="55">
        <v>1</v>
      </c>
      <c r="AZ226" s="55"/>
      <c r="BA226" s="55"/>
      <c r="BB226" s="55"/>
      <c r="BC226" s="55"/>
      <c r="BD226" s="55"/>
      <c r="BE226" s="55"/>
      <c r="BF226" s="55"/>
      <c r="BG226" s="58"/>
      <c r="BH226" s="55"/>
      <c r="BI226" s="55"/>
      <c r="BJ226" s="55"/>
      <c r="BK226" s="55"/>
      <c r="BL226" s="55"/>
      <c r="BM226" s="58"/>
      <c r="BN226" s="55"/>
      <c r="BO226" s="55">
        <v>1</v>
      </c>
      <c r="BP226" s="57"/>
      <c r="BQ226" s="58">
        <v>1</v>
      </c>
      <c r="BR226" s="55">
        <v>1</v>
      </c>
      <c r="BS226" s="55"/>
      <c r="BT226" s="88" t="s">
        <v>722</v>
      </c>
      <c r="BU226" s="56"/>
      <c r="BV226" s="56"/>
      <c r="BW226" s="56"/>
      <c r="BX226" s="55"/>
    </row>
    <row r="227" spans="1:76" ht="28" customHeight="1" x14ac:dyDescent="0.15">
      <c r="A227" s="86">
        <v>223</v>
      </c>
      <c r="B227" s="58" t="s">
        <v>309</v>
      </c>
      <c r="C227" s="57">
        <v>1</v>
      </c>
      <c r="D227" s="55">
        <v>1</v>
      </c>
      <c r="E227" s="55">
        <v>1</v>
      </c>
      <c r="F227" s="55"/>
      <c r="G227" s="55"/>
      <c r="H227" s="55">
        <v>1</v>
      </c>
      <c r="I227" s="55"/>
      <c r="J227" s="55"/>
      <c r="K227" s="62"/>
      <c r="L227" s="56"/>
      <c r="M227" s="56"/>
      <c r="N227" s="56"/>
      <c r="O227" s="56"/>
      <c r="P227" s="56">
        <v>1</v>
      </c>
      <c r="Q227" s="56">
        <v>1</v>
      </c>
      <c r="R227" s="56"/>
      <c r="S227" s="56"/>
      <c r="T227" s="56"/>
      <c r="U227" s="56"/>
      <c r="V227" s="56"/>
      <c r="W227" s="56"/>
      <c r="X227" s="62" t="s">
        <v>398</v>
      </c>
      <c r="Y227" s="55"/>
      <c r="Z227" s="55"/>
      <c r="AA227" s="55"/>
      <c r="AB227" s="55"/>
      <c r="AC227" s="55"/>
      <c r="AD227" s="55"/>
      <c r="AE227" s="58"/>
      <c r="AF227" s="57"/>
      <c r="AG227" s="55"/>
      <c r="AH227" s="55"/>
      <c r="AI227" s="55"/>
      <c r="AJ227" s="55"/>
      <c r="AK227" s="58"/>
      <c r="AL227" s="55"/>
      <c r="AM227" s="55"/>
      <c r="AN227" s="55"/>
      <c r="AO227" s="55"/>
      <c r="AP227" s="55"/>
      <c r="AQ227" s="55"/>
      <c r="AR227" s="55"/>
      <c r="AS227" s="55"/>
      <c r="AT227" s="55"/>
      <c r="AU227" s="55"/>
      <c r="AV227" s="57"/>
      <c r="AW227" s="55"/>
      <c r="AX227" s="55"/>
      <c r="AY227" s="55">
        <v>1</v>
      </c>
      <c r="AZ227" s="55"/>
      <c r="BA227" s="55"/>
      <c r="BB227" s="55"/>
      <c r="BC227" s="55"/>
      <c r="BD227" s="55"/>
      <c r="BE227" s="55"/>
      <c r="BF227" s="55"/>
      <c r="BG227" s="58"/>
      <c r="BH227" s="55"/>
      <c r="BI227" s="55"/>
      <c r="BJ227" s="55"/>
      <c r="BK227" s="55"/>
      <c r="BL227" s="55"/>
      <c r="BM227" s="58"/>
      <c r="BN227" s="55"/>
      <c r="BO227" s="55">
        <v>1</v>
      </c>
      <c r="BP227" s="57">
        <v>1</v>
      </c>
      <c r="BQ227" s="58"/>
      <c r="BR227" s="55">
        <v>1</v>
      </c>
      <c r="BS227" s="55"/>
      <c r="BT227" s="87" t="s">
        <v>723</v>
      </c>
      <c r="BU227" s="56"/>
      <c r="BV227" s="56"/>
      <c r="BW227" s="56"/>
      <c r="BX227" s="55"/>
    </row>
    <row r="228" spans="1:76" ht="28" customHeight="1" x14ac:dyDescent="0.15">
      <c r="A228" s="86">
        <v>224</v>
      </c>
      <c r="B228" s="58" t="s">
        <v>309</v>
      </c>
      <c r="C228" s="57">
        <v>1</v>
      </c>
      <c r="D228" s="55">
        <v>1</v>
      </c>
      <c r="E228" s="55">
        <v>1</v>
      </c>
      <c r="F228" s="55"/>
      <c r="G228" s="55"/>
      <c r="H228" s="55">
        <v>1</v>
      </c>
      <c r="I228" s="55"/>
      <c r="J228" s="55"/>
      <c r="K228" s="62"/>
      <c r="L228" s="56"/>
      <c r="M228" s="56">
        <v>1</v>
      </c>
      <c r="N228" s="56"/>
      <c r="O228" s="56"/>
      <c r="P228" s="56">
        <v>1</v>
      </c>
      <c r="Q228" s="56">
        <v>1</v>
      </c>
      <c r="R228" s="56"/>
      <c r="S228" s="56"/>
      <c r="T228" s="56"/>
      <c r="U228" s="56"/>
      <c r="V228" s="56"/>
      <c r="W228" s="56"/>
      <c r="X228" s="62" t="s">
        <v>395</v>
      </c>
      <c r="Y228" s="55"/>
      <c r="Z228" s="55"/>
      <c r="AA228" s="55"/>
      <c r="AB228" s="55"/>
      <c r="AC228" s="55"/>
      <c r="AD228" s="55"/>
      <c r="AE228" s="58"/>
      <c r="AF228" s="57"/>
      <c r="AG228" s="55"/>
      <c r="AH228" s="55"/>
      <c r="AI228" s="55"/>
      <c r="AJ228" s="55"/>
      <c r="AK228" s="58"/>
      <c r="AL228" s="55"/>
      <c r="AM228" s="55"/>
      <c r="AN228" s="55"/>
      <c r="AO228" s="55"/>
      <c r="AP228" s="55"/>
      <c r="AQ228" s="55"/>
      <c r="AR228" s="55"/>
      <c r="AS228" s="55"/>
      <c r="AT228" s="55"/>
      <c r="AU228" s="55"/>
      <c r="AV228" s="57"/>
      <c r="AW228" s="55"/>
      <c r="AX228" s="55"/>
      <c r="AY228" s="55">
        <v>1</v>
      </c>
      <c r="AZ228" s="55"/>
      <c r="BA228" s="55"/>
      <c r="BB228" s="55"/>
      <c r="BC228" s="55"/>
      <c r="BD228" s="55"/>
      <c r="BE228" s="55"/>
      <c r="BF228" s="55"/>
      <c r="BG228" s="58"/>
      <c r="BH228" s="55"/>
      <c r="BI228" s="55"/>
      <c r="BJ228" s="55"/>
      <c r="BK228" s="55"/>
      <c r="BL228" s="55"/>
      <c r="BM228" s="58"/>
      <c r="BN228" s="55"/>
      <c r="BO228" s="55">
        <v>1</v>
      </c>
      <c r="BP228" s="57"/>
      <c r="BQ228" s="58">
        <v>1</v>
      </c>
      <c r="BR228" s="55">
        <v>1</v>
      </c>
      <c r="BS228" s="55"/>
      <c r="BT228" s="88" t="s">
        <v>724</v>
      </c>
      <c r="BU228" s="56"/>
      <c r="BV228" s="56"/>
      <c r="BW228" s="56"/>
      <c r="BX228" s="55"/>
    </row>
    <row r="229" spans="1:76" ht="28" customHeight="1" x14ac:dyDescent="0.15">
      <c r="A229" s="86">
        <v>225</v>
      </c>
      <c r="B229" s="58" t="s">
        <v>309</v>
      </c>
      <c r="C229" s="57">
        <v>1</v>
      </c>
      <c r="D229" s="55">
        <v>1</v>
      </c>
      <c r="E229" s="55">
        <v>1</v>
      </c>
      <c r="F229" s="55"/>
      <c r="G229" s="55"/>
      <c r="H229" s="55">
        <v>1</v>
      </c>
      <c r="I229" s="55"/>
      <c r="J229" s="55">
        <v>1</v>
      </c>
      <c r="K229" s="62"/>
      <c r="L229" s="56"/>
      <c r="M229" s="56"/>
      <c r="N229" s="56"/>
      <c r="O229" s="56"/>
      <c r="P229" s="56"/>
      <c r="Q229" s="56"/>
      <c r="R229" s="56"/>
      <c r="S229" s="56"/>
      <c r="T229" s="56"/>
      <c r="U229" s="56"/>
      <c r="V229" s="56"/>
      <c r="W229" s="56"/>
      <c r="X229" s="62" t="s">
        <v>419</v>
      </c>
      <c r="Y229" s="55"/>
      <c r="Z229" s="55"/>
      <c r="AA229" s="55"/>
      <c r="AB229" s="55"/>
      <c r="AC229" s="55"/>
      <c r="AD229" s="55"/>
      <c r="AE229" s="58"/>
      <c r="AF229" s="57"/>
      <c r="AG229" s="55"/>
      <c r="AH229" s="55"/>
      <c r="AI229" s="55"/>
      <c r="AJ229" s="55"/>
      <c r="AK229" s="58"/>
      <c r="AL229" s="55"/>
      <c r="AM229" s="55"/>
      <c r="AN229" s="55"/>
      <c r="AO229" s="55"/>
      <c r="AP229" s="55"/>
      <c r="AQ229" s="55"/>
      <c r="AR229" s="55"/>
      <c r="AS229" s="55"/>
      <c r="AT229" s="55"/>
      <c r="AU229" s="55"/>
      <c r="AV229" s="57"/>
      <c r="AW229" s="55"/>
      <c r="AX229" s="55"/>
      <c r="AY229" s="55">
        <v>1</v>
      </c>
      <c r="AZ229" s="55"/>
      <c r="BA229" s="55"/>
      <c r="BB229" s="55"/>
      <c r="BC229" s="55"/>
      <c r="BD229" s="55"/>
      <c r="BE229" s="55"/>
      <c r="BF229" s="55"/>
      <c r="BG229" s="58"/>
      <c r="BH229" s="55"/>
      <c r="BI229" s="55"/>
      <c r="BJ229" s="55"/>
      <c r="BK229" s="55"/>
      <c r="BL229" s="55"/>
      <c r="BM229" s="58"/>
      <c r="BN229" s="55"/>
      <c r="BO229" s="55">
        <v>1</v>
      </c>
      <c r="BP229" s="57"/>
      <c r="BQ229" s="58">
        <v>1</v>
      </c>
      <c r="BR229" s="55">
        <v>1</v>
      </c>
      <c r="BS229" s="55"/>
      <c r="BT229" s="87" t="s">
        <v>725</v>
      </c>
      <c r="BU229" s="56"/>
      <c r="BV229" s="56"/>
      <c r="BW229" s="56"/>
      <c r="BX229" s="55"/>
    </row>
    <row r="230" spans="1:76" ht="28" customHeight="1" x14ac:dyDescent="0.15">
      <c r="A230" s="86">
        <v>226</v>
      </c>
      <c r="B230" s="58" t="s">
        <v>309</v>
      </c>
      <c r="C230" s="57">
        <v>1</v>
      </c>
      <c r="D230" s="55">
        <v>1</v>
      </c>
      <c r="E230" s="55">
        <v>1</v>
      </c>
      <c r="F230" s="55"/>
      <c r="G230" s="55"/>
      <c r="H230" s="55">
        <v>1</v>
      </c>
      <c r="I230" s="55"/>
      <c r="J230" s="55">
        <v>1</v>
      </c>
      <c r="K230" s="62"/>
      <c r="L230" s="56"/>
      <c r="M230" s="56"/>
      <c r="N230" s="56"/>
      <c r="O230" s="56"/>
      <c r="P230" s="56">
        <v>1</v>
      </c>
      <c r="Q230" s="56">
        <v>1</v>
      </c>
      <c r="R230" s="56"/>
      <c r="S230" s="56"/>
      <c r="T230" s="56"/>
      <c r="U230" s="56"/>
      <c r="V230" s="56"/>
      <c r="W230" s="56"/>
      <c r="X230" s="62" t="s">
        <v>415</v>
      </c>
      <c r="Y230" s="55"/>
      <c r="Z230" s="55"/>
      <c r="AA230" s="55"/>
      <c r="AB230" s="55"/>
      <c r="AC230" s="55"/>
      <c r="AD230" s="55"/>
      <c r="AE230" s="58"/>
      <c r="AF230" s="57"/>
      <c r="AG230" s="55"/>
      <c r="AH230" s="55"/>
      <c r="AI230" s="55"/>
      <c r="AJ230" s="55"/>
      <c r="AK230" s="58"/>
      <c r="AL230" s="55"/>
      <c r="AM230" s="55"/>
      <c r="AN230" s="55"/>
      <c r="AO230" s="55"/>
      <c r="AP230" s="55"/>
      <c r="AQ230" s="55"/>
      <c r="AR230" s="55"/>
      <c r="AS230" s="55"/>
      <c r="AT230" s="55"/>
      <c r="AU230" s="55"/>
      <c r="AV230" s="57"/>
      <c r="AW230" s="55"/>
      <c r="AX230" s="55"/>
      <c r="AY230" s="55">
        <v>1</v>
      </c>
      <c r="AZ230" s="55"/>
      <c r="BA230" s="55"/>
      <c r="BB230" s="55"/>
      <c r="BC230" s="55"/>
      <c r="BD230" s="55"/>
      <c r="BE230" s="55"/>
      <c r="BF230" s="55"/>
      <c r="BG230" s="58"/>
      <c r="BH230" s="55"/>
      <c r="BI230" s="55"/>
      <c r="BJ230" s="55"/>
      <c r="BK230" s="55"/>
      <c r="BL230" s="55"/>
      <c r="BM230" s="58"/>
      <c r="BN230" s="55"/>
      <c r="BO230" s="55">
        <v>1</v>
      </c>
      <c r="BP230" s="57"/>
      <c r="BQ230" s="58">
        <v>1</v>
      </c>
      <c r="BR230" s="55">
        <v>1</v>
      </c>
      <c r="BS230" s="55"/>
      <c r="BT230" s="87" t="s">
        <v>726</v>
      </c>
      <c r="BU230" s="56"/>
      <c r="BV230" s="56"/>
      <c r="BW230" s="56"/>
      <c r="BX230" s="55"/>
    </row>
    <row r="231" spans="1:76" ht="28" customHeight="1" x14ac:dyDescent="0.15">
      <c r="A231" s="86">
        <v>227</v>
      </c>
      <c r="B231" s="58" t="s">
        <v>309</v>
      </c>
      <c r="C231" s="57">
        <v>1</v>
      </c>
      <c r="D231" s="55">
        <v>1</v>
      </c>
      <c r="E231" s="55">
        <v>1</v>
      </c>
      <c r="F231" s="55"/>
      <c r="G231" s="55"/>
      <c r="H231" s="55">
        <v>1</v>
      </c>
      <c r="I231" s="55"/>
      <c r="J231" s="55">
        <v>1</v>
      </c>
      <c r="K231" s="62"/>
      <c r="L231" s="56"/>
      <c r="M231" s="56"/>
      <c r="N231" s="56"/>
      <c r="O231" s="56"/>
      <c r="P231" s="56"/>
      <c r="Q231" s="56"/>
      <c r="R231" s="56"/>
      <c r="S231" s="56"/>
      <c r="T231" s="56"/>
      <c r="U231" s="56"/>
      <c r="V231" s="56"/>
      <c r="W231" s="56"/>
      <c r="X231" s="62" t="s">
        <v>393</v>
      </c>
      <c r="Y231" s="55"/>
      <c r="Z231" s="55"/>
      <c r="AA231" s="55"/>
      <c r="AB231" s="55"/>
      <c r="AC231" s="55"/>
      <c r="AD231" s="55"/>
      <c r="AE231" s="58"/>
      <c r="AF231" s="57"/>
      <c r="AG231" s="55"/>
      <c r="AH231" s="55"/>
      <c r="AI231" s="55"/>
      <c r="AJ231" s="55"/>
      <c r="AK231" s="58"/>
      <c r="AL231" s="55"/>
      <c r="AM231" s="55"/>
      <c r="AN231" s="55"/>
      <c r="AO231" s="55"/>
      <c r="AP231" s="55"/>
      <c r="AQ231" s="55"/>
      <c r="AR231" s="55"/>
      <c r="AS231" s="55"/>
      <c r="AT231" s="55"/>
      <c r="AU231" s="55"/>
      <c r="AV231" s="57"/>
      <c r="AW231" s="55"/>
      <c r="AX231" s="55"/>
      <c r="AY231" s="55">
        <v>1</v>
      </c>
      <c r="AZ231" s="55"/>
      <c r="BA231" s="55"/>
      <c r="BB231" s="55"/>
      <c r="BC231" s="55"/>
      <c r="BD231" s="55"/>
      <c r="BE231" s="55"/>
      <c r="BF231" s="55"/>
      <c r="BG231" s="58"/>
      <c r="BH231" s="55"/>
      <c r="BI231" s="55"/>
      <c r="BJ231" s="55"/>
      <c r="BK231" s="55"/>
      <c r="BL231" s="55"/>
      <c r="BM231" s="58"/>
      <c r="BN231" s="55"/>
      <c r="BO231" s="55">
        <v>1</v>
      </c>
      <c r="BP231" s="57"/>
      <c r="BQ231" s="58">
        <v>1</v>
      </c>
      <c r="BR231" s="55">
        <v>1</v>
      </c>
      <c r="BS231" s="55"/>
      <c r="BT231" s="88" t="s">
        <v>727</v>
      </c>
      <c r="BU231" s="56"/>
      <c r="BV231" s="56"/>
      <c r="BW231" s="56"/>
      <c r="BX231" s="55"/>
    </row>
    <row r="232" spans="1:76" ht="28" customHeight="1" x14ac:dyDescent="0.15">
      <c r="A232" s="86">
        <v>228</v>
      </c>
      <c r="B232" s="58" t="s">
        <v>309</v>
      </c>
      <c r="C232" s="57">
        <v>1</v>
      </c>
      <c r="D232" s="55">
        <v>1</v>
      </c>
      <c r="E232" s="55">
        <v>1</v>
      </c>
      <c r="F232" s="55"/>
      <c r="G232" s="55"/>
      <c r="H232" s="55">
        <v>1</v>
      </c>
      <c r="I232" s="55"/>
      <c r="J232" s="55"/>
      <c r="K232" s="62"/>
      <c r="L232" s="56"/>
      <c r="M232" s="56"/>
      <c r="N232" s="56"/>
      <c r="O232" s="56"/>
      <c r="P232" s="56"/>
      <c r="Q232" s="56"/>
      <c r="R232" s="56"/>
      <c r="S232" s="56"/>
      <c r="T232" s="56"/>
      <c r="U232" s="56"/>
      <c r="V232" s="56"/>
      <c r="W232" s="56"/>
      <c r="X232" s="62" t="s">
        <v>398</v>
      </c>
      <c r="Y232" s="55"/>
      <c r="Z232" s="55"/>
      <c r="AA232" s="55"/>
      <c r="AB232" s="55"/>
      <c r="AC232" s="55"/>
      <c r="AD232" s="55"/>
      <c r="AE232" s="58"/>
      <c r="AF232" s="57"/>
      <c r="AG232" s="55"/>
      <c r="AH232" s="55"/>
      <c r="AI232" s="55"/>
      <c r="AJ232" s="55"/>
      <c r="AK232" s="58"/>
      <c r="AL232" s="55"/>
      <c r="AM232" s="55"/>
      <c r="AN232" s="55"/>
      <c r="AO232" s="55"/>
      <c r="AP232" s="55"/>
      <c r="AQ232" s="55"/>
      <c r="AR232" s="55"/>
      <c r="AS232" s="55"/>
      <c r="AT232" s="55"/>
      <c r="AU232" s="55"/>
      <c r="AV232" s="57"/>
      <c r="AW232" s="55"/>
      <c r="AX232" s="55"/>
      <c r="AY232" s="55">
        <v>1</v>
      </c>
      <c r="AZ232" s="55"/>
      <c r="BA232" s="55"/>
      <c r="BB232" s="55"/>
      <c r="BC232" s="55"/>
      <c r="BD232" s="55"/>
      <c r="BE232" s="55"/>
      <c r="BF232" s="55"/>
      <c r="BG232" s="58"/>
      <c r="BH232" s="55"/>
      <c r="BI232" s="55"/>
      <c r="BJ232" s="55"/>
      <c r="BK232" s="55"/>
      <c r="BL232" s="55"/>
      <c r="BM232" s="58"/>
      <c r="BN232" s="55"/>
      <c r="BO232" s="55">
        <v>1</v>
      </c>
      <c r="BP232" s="57">
        <v>1</v>
      </c>
      <c r="BQ232" s="58"/>
      <c r="BR232" s="55">
        <v>1</v>
      </c>
      <c r="BS232" s="55"/>
      <c r="BT232" s="88" t="s">
        <v>728</v>
      </c>
      <c r="BU232" s="56"/>
      <c r="BV232" s="56"/>
      <c r="BW232" s="56"/>
      <c r="BX232" s="55"/>
    </row>
    <row r="233" spans="1:76" ht="28" customHeight="1" x14ac:dyDescent="0.15">
      <c r="A233" s="86">
        <v>229</v>
      </c>
      <c r="B233" s="58" t="s">
        <v>309</v>
      </c>
      <c r="C233" s="57">
        <v>1</v>
      </c>
      <c r="D233" s="55">
        <v>1</v>
      </c>
      <c r="E233" s="55">
        <v>1</v>
      </c>
      <c r="F233" s="55"/>
      <c r="G233" s="55"/>
      <c r="H233" s="55">
        <v>1</v>
      </c>
      <c r="I233" s="55"/>
      <c r="J233" s="55"/>
      <c r="K233" s="62"/>
      <c r="L233" s="56"/>
      <c r="M233" s="56"/>
      <c r="N233" s="56"/>
      <c r="O233" s="56"/>
      <c r="P233" s="56"/>
      <c r="Q233" s="56"/>
      <c r="R233" s="56"/>
      <c r="S233" s="56"/>
      <c r="T233" s="56"/>
      <c r="U233" s="56"/>
      <c r="V233" s="56"/>
      <c r="W233" s="56"/>
      <c r="X233" s="62" t="s">
        <v>395</v>
      </c>
      <c r="Y233" s="55"/>
      <c r="Z233" s="55"/>
      <c r="AA233" s="55"/>
      <c r="AB233" s="55"/>
      <c r="AC233" s="55"/>
      <c r="AD233" s="55"/>
      <c r="AE233" s="58"/>
      <c r="AF233" s="57"/>
      <c r="AG233" s="55"/>
      <c r="AH233" s="55"/>
      <c r="AI233" s="55"/>
      <c r="AJ233" s="55"/>
      <c r="AK233" s="58"/>
      <c r="AL233" s="55"/>
      <c r="AM233" s="55"/>
      <c r="AN233" s="55"/>
      <c r="AO233" s="55"/>
      <c r="AP233" s="55"/>
      <c r="AQ233" s="55"/>
      <c r="AR233" s="55"/>
      <c r="AS233" s="55"/>
      <c r="AT233" s="55"/>
      <c r="AU233" s="55"/>
      <c r="AV233" s="57"/>
      <c r="AW233" s="55"/>
      <c r="AX233" s="55"/>
      <c r="AY233" s="55">
        <v>1</v>
      </c>
      <c r="AZ233" s="55"/>
      <c r="BA233" s="55"/>
      <c r="BB233" s="55"/>
      <c r="BC233" s="55"/>
      <c r="BD233" s="55"/>
      <c r="BE233" s="55"/>
      <c r="BF233" s="55"/>
      <c r="BG233" s="58"/>
      <c r="BH233" s="55"/>
      <c r="BI233" s="55"/>
      <c r="BJ233" s="55"/>
      <c r="BK233" s="55"/>
      <c r="BL233" s="55"/>
      <c r="BM233" s="58"/>
      <c r="BN233" s="55"/>
      <c r="BO233" s="55">
        <v>1</v>
      </c>
      <c r="BP233" s="57">
        <v>1</v>
      </c>
      <c r="BQ233" s="58"/>
      <c r="BR233" s="55">
        <v>1</v>
      </c>
      <c r="BS233" s="55"/>
      <c r="BT233" s="87" t="s">
        <v>729</v>
      </c>
      <c r="BU233" s="56"/>
      <c r="BV233" s="56"/>
      <c r="BW233" s="56"/>
      <c r="BX233" s="55"/>
    </row>
    <row r="234" spans="1:76" ht="28" customHeight="1" x14ac:dyDescent="0.15">
      <c r="A234" s="86">
        <v>230</v>
      </c>
      <c r="B234" s="58" t="s">
        <v>309</v>
      </c>
      <c r="C234" s="57">
        <v>1</v>
      </c>
      <c r="D234" s="55">
        <v>1</v>
      </c>
      <c r="E234" s="55">
        <v>1</v>
      </c>
      <c r="F234" s="55"/>
      <c r="G234" s="55">
        <v>1</v>
      </c>
      <c r="H234" s="55">
        <v>1</v>
      </c>
      <c r="I234" s="55"/>
      <c r="J234" s="55"/>
      <c r="K234" s="62"/>
      <c r="L234" s="56"/>
      <c r="M234" s="56"/>
      <c r="N234" s="56"/>
      <c r="O234" s="56"/>
      <c r="P234" s="56"/>
      <c r="Q234" s="56"/>
      <c r="R234" s="56"/>
      <c r="S234" s="56"/>
      <c r="T234" s="56"/>
      <c r="U234" s="56"/>
      <c r="V234" s="56"/>
      <c r="W234" s="56"/>
      <c r="X234" s="62" t="s">
        <v>201</v>
      </c>
      <c r="Y234" s="55"/>
      <c r="Z234" s="55"/>
      <c r="AA234" s="55"/>
      <c r="AB234" s="55"/>
      <c r="AC234" s="55"/>
      <c r="AD234" s="55"/>
      <c r="AE234" s="58"/>
      <c r="AF234" s="57"/>
      <c r="AG234" s="55"/>
      <c r="AH234" s="55"/>
      <c r="AI234" s="55"/>
      <c r="AJ234" s="55"/>
      <c r="AK234" s="58"/>
      <c r="AL234" s="55"/>
      <c r="AM234" s="55"/>
      <c r="AN234" s="55"/>
      <c r="AO234" s="55"/>
      <c r="AP234" s="55"/>
      <c r="AQ234" s="55"/>
      <c r="AR234" s="55"/>
      <c r="AS234" s="55"/>
      <c r="AT234" s="55"/>
      <c r="AU234" s="55"/>
      <c r="AV234" s="57"/>
      <c r="AW234" s="55"/>
      <c r="AX234" s="55"/>
      <c r="AY234" s="55">
        <v>1</v>
      </c>
      <c r="AZ234" s="55"/>
      <c r="BA234" s="55"/>
      <c r="BB234" s="55"/>
      <c r="BC234" s="55"/>
      <c r="BD234" s="55"/>
      <c r="BE234" s="55"/>
      <c r="BF234" s="55"/>
      <c r="BG234" s="58"/>
      <c r="BH234" s="55"/>
      <c r="BI234" s="55"/>
      <c r="BJ234" s="55"/>
      <c r="BK234" s="55"/>
      <c r="BL234" s="55"/>
      <c r="BM234" s="58"/>
      <c r="BN234" s="55"/>
      <c r="BO234" s="55">
        <v>1</v>
      </c>
      <c r="BP234" s="57"/>
      <c r="BQ234" s="58">
        <v>1</v>
      </c>
      <c r="BR234" s="55">
        <v>1</v>
      </c>
      <c r="BS234" s="55"/>
      <c r="BT234" s="87" t="s">
        <v>730</v>
      </c>
      <c r="BU234" s="56"/>
      <c r="BV234" s="56"/>
      <c r="BW234" s="56"/>
      <c r="BX234" s="55"/>
    </row>
    <row r="235" spans="1:76" ht="28" customHeight="1" x14ac:dyDescent="0.15">
      <c r="A235" s="86">
        <v>231</v>
      </c>
      <c r="B235" s="58" t="s">
        <v>309</v>
      </c>
      <c r="C235" s="57">
        <v>1</v>
      </c>
      <c r="D235" s="55">
        <v>1</v>
      </c>
      <c r="E235" s="55">
        <v>1</v>
      </c>
      <c r="F235" s="55"/>
      <c r="G235" s="55"/>
      <c r="H235" s="55">
        <v>1</v>
      </c>
      <c r="I235" s="55"/>
      <c r="J235" s="55">
        <v>1</v>
      </c>
      <c r="K235" s="62"/>
      <c r="L235" s="56"/>
      <c r="M235" s="56"/>
      <c r="N235" s="56"/>
      <c r="O235" s="56"/>
      <c r="P235" s="56"/>
      <c r="Q235" s="56"/>
      <c r="R235" s="56"/>
      <c r="S235" s="56"/>
      <c r="T235" s="56"/>
      <c r="U235" s="56"/>
      <c r="V235" s="56"/>
      <c r="W235" s="56"/>
      <c r="X235" s="62" t="s">
        <v>380</v>
      </c>
      <c r="Y235" s="55"/>
      <c r="Z235" s="55"/>
      <c r="AA235" s="55"/>
      <c r="AB235" s="55"/>
      <c r="AC235" s="55"/>
      <c r="AD235" s="55"/>
      <c r="AE235" s="58"/>
      <c r="AF235" s="57"/>
      <c r="AG235" s="55"/>
      <c r="AH235" s="55"/>
      <c r="AI235" s="55"/>
      <c r="AJ235" s="55"/>
      <c r="AK235" s="58"/>
      <c r="AL235" s="55"/>
      <c r="AM235" s="55"/>
      <c r="AN235" s="55"/>
      <c r="AO235" s="55"/>
      <c r="AP235" s="55"/>
      <c r="AQ235" s="55"/>
      <c r="AR235" s="55"/>
      <c r="AS235" s="55"/>
      <c r="AT235" s="55"/>
      <c r="AU235" s="55"/>
      <c r="AV235" s="57"/>
      <c r="AW235" s="55"/>
      <c r="AX235" s="55"/>
      <c r="AY235" s="55">
        <v>1</v>
      </c>
      <c r="AZ235" s="55"/>
      <c r="BA235" s="55"/>
      <c r="BB235" s="55"/>
      <c r="BC235" s="55"/>
      <c r="BD235" s="55"/>
      <c r="BE235" s="55"/>
      <c r="BF235" s="55"/>
      <c r="BG235" s="58"/>
      <c r="BH235" s="55"/>
      <c r="BI235" s="55"/>
      <c r="BJ235" s="55"/>
      <c r="BK235" s="55"/>
      <c r="BL235" s="55"/>
      <c r="BM235" s="58"/>
      <c r="BN235" s="55"/>
      <c r="BO235" s="55">
        <v>1</v>
      </c>
      <c r="BP235" s="57">
        <v>1</v>
      </c>
      <c r="BQ235" s="58"/>
      <c r="BR235" s="55">
        <v>1</v>
      </c>
      <c r="BS235" s="55"/>
      <c r="BT235" s="88" t="s">
        <v>731</v>
      </c>
      <c r="BU235" s="56"/>
      <c r="BV235" s="56"/>
      <c r="BW235" s="56"/>
      <c r="BX235" s="55"/>
    </row>
    <row r="236" spans="1:76" ht="28" customHeight="1" x14ac:dyDescent="0.15">
      <c r="A236" s="86">
        <v>232</v>
      </c>
      <c r="B236" s="58" t="s">
        <v>309</v>
      </c>
      <c r="C236" s="57">
        <v>1</v>
      </c>
      <c r="D236" s="55">
        <v>1</v>
      </c>
      <c r="E236" s="55">
        <v>1</v>
      </c>
      <c r="F236" s="55"/>
      <c r="G236" s="55"/>
      <c r="H236" s="55">
        <v>1</v>
      </c>
      <c r="I236" s="55"/>
      <c r="J236" s="55">
        <v>1</v>
      </c>
      <c r="K236" s="62"/>
      <c r="L236" s="56"/>
      <c r="M236" s="56"/>
      <c r="N236" s="56"/>
      <c r="O236" s="56"/>
      <c r="P236" s="56"/>
      <c r="Q236" s="56"/>
      <c r="R236" s="56"/>
      <c r="S236" s="56"/>
      <c r="T236" s="56"/>
      <c r="U236" s="56"/>
      <c r="V236" s="56"/>
      <c r="W236" s="56"/>
      <c r="X236" s="62" t="s">
        <v>393</v>
      </c>
      <c r="Y236" s="55"/>
      <c r="Z236" s="55"/>
      <c r="AA236" s="55"/>
      <c r="AB236" s="55"/>
      <c r="AC236" s="55"/>
      <c r="AD236" s="55"/>
      <c r="AE236" s="58"/>
      <c r="AF236" s="57"/>
      <c r="AG236" s="55"/>
      <c r="AH236" s="55"/>
      <c r="AI236" s="55"/>
      <c r="AJ236" s="55"/>
      <c r="AK236" s="58"/>
      <c r="AL236" s="55"/>
      <c r="AM236" s="55"/>
      <c r="AN236" s="55"/>
      <c r="AO236" s="55"/>
      <c r="AP236" s="55"/>
      <c r="AQ236" s="55"/>
      <c r="AR236" s="55"/>
      <c r="AS236" s="55"/>
      <c r="AT236" s="55"/>
      <c r="AU236" s="55"/>
      <c r="AV236" s="57"/>
      <c r="AW236" s="55"/>
      <c r="AX236" s="55"/>
      <c r="AY236" s="55">
        <v>1</v>
      </c>
      <c r="AZ236" s="55"/>
      <c r="BA236" s="55"/>
      <c r="BB236" s="55"/>
      <c r="BC236" s="55"/>
      <c r="BD236" s="55"/>
      <c r="BE236" s="55"/>
      <c r="BF236" s="55"/>
      <c r="BG236" s="58"/>
      <c r="BH236" s="55"/>
      <c r="BI236" s="55"/>
      <c r="BJ236" s="55"/>
      <c r="BK236" s="55"/>
      <c r="BL236" s="55"/>
      <c r="BM236" s="58"/>
      <c r="BN236" s="55"/>
      <c r="BO236" s="55">
        <v>1</v>
      </c>
      <c r="BP236" s="57">
        <v>1</v>
      </c>
      <c r="BQ236" s="58"/>
      <c r="BR236" s="55">
        <v>1</v>
      </c>
      <c r="BS236" s="55"/>
      <c r="BT236" s="88" t="s">
        <v>732</v>
      </c>
      <c r="BU236" s="56"/>
      <c r="BV236" s="56"/>
      <c r="BW236" s="56"/>
      <c r="BX236" s="55"/>
    </row>
    <row r="237" spans="1:76" ht="28" customHeight="1" x14ac:dyDescent="0.15">
      <c r="A237" s="86">
        <v>233</v>
      </c>
      <c r="B237" s="58" t="s">
        <v>309</v>
      </c>
      <c r="C237" s="57">
        <v>1</v>
      </c>
      <c r="D237" s="55">
        <v>1</v>
      </c>
      <c r="E237" s="55">
        <v>1</v>
      </c>
      <c r="F237" s="55"/>
      <c r="G237" s="55"/>
      <c r="H237" s="55">
        <v>1</v>
      </c>
      <c r="I237" s="55"/>
      <c r="J237" s="55">
        <v>1</v>
      </c>
      <c r="K237" s="62"/>
      <c r="L237" s="56"/>
      <c r="M237" s="56"/>
      <c r="N237" s="56"/>
      <c r="O237" s="56"/>
      <c r="P237" s="56"/>
      <c r="Q237" s="56"/>
      <c r="R237" s="56"/>
      <c r="S237" s="56"/>
      <c r="T237" s="56"/>
      <c r="U237" s="56"/>
      <c r="V237" s="56"/>
      <c r="W237" s="56"/>
      <c r="X237" s="62" t="s">
        <v>416</v>
      </c>
      <c r="Y237" s="55"/>
      <c r="Z237" s="55"/>
      <c r="AA237" s="55"/>
      <c r="AB237" s="55"/>
      <c r="AC237" s="55"/>
      <c r="AD237" s="55"/>
      <c r="AE237" s="58"/>
      <c r="AF237" s="57"/>
      <c r="AG237" s="55"/>
      <c r="AH237" s="55"/>
      <c r="AI237" s="55"/>
      <c r="AJ237" s="55"/>
      <c r="AK237" s="58"/>
      <c r="AL237" s="55"/>
      <c r="AM237" s="55"/>
      <c r="AN237" s="55"/>
      <c r="AO237" s="55"/>
      <c r="AP237" s="55"/>
      <c r="AQ237" s="55"/>
      <c r="AR237" s="55"/>
      <c r="AS237" s="55"/>
      <c r="AT237" s="55"/>
      <c r="AU237" s="55"/>
      <c r="AV237" s="57"/>
      <c r="AW237" s="55"/>
      <c r="AX237" s="55"/>
      <c r="AY237" s="55">
        <v>1</v>
      </c>
      <c r="AZ237" s="55"/>
      <c r="BA237" s="55"/>
      <c r="BB237" s="55"/>
      <c r="BC237" s="55"/>
      <c r="BD237" s="55"/>
      <c r="BE237" s="55"/>
      <c r="BF237" s="55"/>
      <c r="BG237" s="58"/>
      <c r="BH237" s="55"/>
      <c r="BI237" s="55"/>
      <c r="BJ237" s="55"/>
      <c r="BK237" s="55"/>
      <c r="BL237" s="55"/>
      <c r="BM237" s="58"/>
      <c r="BN237" s="55"/>
      <c r="BO237" s="55">
        <v>1</v>
      </c>
      <c r="BP237" s="57"/>
      <c r="BQ237" s="58">
        <v>1</v>
      </c>
      <c r="BR237" s="55">
        <v>1</v>
      </c>
      <c r="BS237" s="55"/>
      <c r="BT237" s="87" t="s">
        <v>733</v>
      </c>
      <c r="BU237" s="56"/>
      <c r="BV237" s="56"/>
      <c r="BW237" s="56"/>
      <c r="BX237" s="55"/>
    </row>
    <row r="238" spans="1:76" ht="28" customHeight="1" x14ac:dyDescent="0.15">
      <c r="A238" s="86">
        <v>234</v>
      </c>
      <c r="B238" s="58" t="s">
        <v>309</v>
      </c>
      <c r="C238" s="57">
        <v>1</v>
      </c>
      <c r="D238" s="55">
        <v>1</v>
      </c>
      <c r="E238" s="55">
        <v>1</v>
      </c>
      <c r="F238" s="55"/>
      <c r="G238" s="55"/>
      <c r="H238" s="55">
        <v>1</v>
      </c>
      <c r="I238" s="55"/>
      <c r="J238" s="55"/>
      <c r="K238" s="62"/>
      <c r="L238" s="56"/>
      <c r="M238" s="56"/>
      <c r="N238" s="56"/>
      <c r="O238" s="56"/>
      <c r="P238" s="56">
        <v>1</v>
      </c>
      <c r="Q238" s="56">
        <v>1</v>
      </c>
      <c r="R238" s="56"/>
      <c r="S238" s="56"/>
      <c r="T238" s="56"/>
      <c r="U238" s="56"/>
      <c r="V238" s="56"/>
      <c r="W238" s="56"/>
      <c r="X238" s="62" t="s">
        <v>398</v>
      </c>
      <c r="Y238" s="55"/>
      <c r="Z238" s="55"/>
      <c r="AA238" s="55"/>
      <c r="AB238" s="55"/>
      <c r="AC238" s="55"/>
      <c r="AD238" s="55"/>
      <c r="AE238" s="58"/>
      <c r="AF238" s="57"/>
      <c r="AG238" s="55"/>
      <c r="AH238" s="55"/>
      <c r="AI238" s="55"/>
      <c r="AJ238" s="55"/>
      <c r="AK238" s="58"/>
      <c r="AL238" s="55"/>
      <c r="AM238" s="55"/>
      <c r="AN238" s="55"/>
      <c r="AO238" s="55"/>
      <c r="AP238" s="55"/>
      <c r="AQ238" s="55"/>
      <c r="AR238" s="55"/>
      <c r="AS238" s="55"/>
      <c r="AT238" s="55"/>
      <c r="AU238" s="55"/>
      <c r="AV238" s="57"/>
      <c r="AW238" s="55"/>
      <c r="AX238" s="55"/>
      <c r="AY238" s="55"/>
      <c r="AZ238" s="55"/>
      <c r="BA238" s="55">
        <v>1</v>
      </c>
      <c r="BB238" s="55"/>
      <c r="BC238" s="55"/>
      <c r="BD238" s="55"/>
      <c r="BE238" s="55"/>
      <c r="BF238" s="55"/>
      <c r="BG238" s="58"/>
      <c r="BH238" s="55"/>
      <c r="BI238" s="55"/>
      <c r="BJ238" s="55"/>
      <c r="BK238" s="55"/>
      <c r="BL238" s="55"/>
      <c r="BM238" s="58"/>
      <c r="BN238" s="55"/>
      <c r="BO238" s="55">
        <v>1</v>
      </c>
      <c r="BP238" s="57"/>
      <c r="BQ238" s="58">
        <v>1</v>
      </c>
      <c r="BR238" s="55">
        <v>1</v>
      </c>
      <c r="BS238" s="55"/>
      <c r="BT238" s="87" t="s">
        <v>734</v>
      </c>
      <c r="BU238" s="56"/>
      <c r="BV238" s="56"/>
      <c r="BW238" s="56"/>
      <c r="BX238" s="55"/>
    </row>
    <row r="239" spans="1:76" ht="28" customHeight="1" x14ac:dyDescent="0.15">
      <c r="A239" s="86">
        <v>235</v>
      </c>
      <c r="B239" s="58" t="s">
        <v>309</v>
      </c>
      <c r="C239" s="57">
        <v>1</v>
      </c>
      <c r="D239" s="55">
        <v>1</v>
      </c>
      <c r="E239" s="55">
        <v>1</v>
      </c>
      <c r="F239" s="55"/>
      <c r="G239" s="55"/>
      <c r="H239" s="55">
        <v>1</v>
      </c>
      <c r="I239" s="55"/>
      <c r="J239" s="55"/>
      <c r="K239" s="62"/>
      <c r="L239" s="56"/>
      <c r="M239" s="56">
        <v>1</v>
      </c>
      <c r="N239" s="56"/>
      <c r="O239" s="56"/>
      <c r="P239" s="56">
        <v>1</v>
      </c>
      <c r="Q239" s="56">
        <v>1</v>
      </c>
      <c r="R239" s="56"/>
      <c r="S239" s="56"/>
      <c r="T239" s="56"/>
      <c r="U239" s="56"/>
      <c r="V239" s="56"/>
      <c r="W239" s="56"/>
      <c r="X239" s="62" t="s">
        <v>417</v>
      </c>
      <c r="Y239" s="55"/>
      <c r="Z239" s="55"/>
      <c r="AA239" s="55"/>
      <c r="AB239" s="55"/>
      <c r="AC239" s="55"/>
      <c r="AD239" s="55"/>
      <c r="AE239" s="58"/>
      <c r="AF239" s="57"/>
      <c r="AG239" s="55"/>
      <c r="AH239" s="55"/>
      <c r="AI239" s="55"/>
      <c r="AJ239" s="55"/>
      <c r="AK239" s="58"/>
      <c r="AL239" s="55"/>
      <c r="AM239" s="55"/>
      <c r="AN239" s="55"/>
      <c r="AO239" s="55"/>
      <c r="AP239" s="55"/>
      <c r="AQ239" s="55"/>
      <c r="AR239" s="55"/>
      <c r="AS239" s="55"/>
      <c r="AT239" s="55"/>
      <c r="AU239" s="55"/>
      <c r="AV239" s="57"/>
      <c r="AW239" s="55"/>
      <c r="AX239" s="55"/>
      <c r="AY239" s="55"/>
      <c r="AZ239" s="55"/>
      <c r="BA239" s="55">
        <v>1</v>
      </c>
      <c r="BB239" s="55"/>
      <c r="BC239" s="55"/>
      <c r="BD239" s="55"/>
      <c r="BE239" s="55"/>
      <c r="BF239" s="55"/>
      <c r="BG239" s="58"/>
      <c r="BH239" s="55"/>
      <c r="BI239" s="55"/>
      <c r="BJ239" s="55"/>
      <c r="BK239" s="55"/>
      <c r="BL239" s="55"/>
      <c r="BM239" s="58"/>
      <c r="BN239" s="55"/>
      <c r="BO239" s="55">
        <v>1</v>
      </c>
      <c r="BP239" s="57"/>
      <c r="BQ239" s="58">
        <v>1</v>
      </c>
      <c r="BR239" s="55">
        <v>1</v>
      </c>
      <c r="BS239" s="55"/>
      <c r="BT239" s="87" t="s">
        <v>735</v>
      </c>
      <c r="BU239" s="56"/>
      <c r="BV239" s="56"/>
      <c r="BW239" s="56"/>
      <c r="BX239" s="55"/>
    </row>
    <row r="240" spans="1:76" ht="28" customHeight="1" x14ac:dyDescent="0.15">
      <c r="A240" s="86">
        <v>236</v>
      </c>
      <c r="B240" s="58" t="s">
        <v>309</v>
      </c>
      <c r="C240" s="57">
        <v>1</v>
      </c>
      <c r="D240" s="55">
        <v>1</v>
      </c>
      <c r="E240" s="55">
        <v>1</v>
      </c>
      <c r="F240" s="55"/>
      <c r="G240" s="55"/>
      <c r="H240" s="55">
        <v>1</v>
      </c>
      <c r="I240" s="55"/>
      <c r="J240" s="55"/>
      <c r="K240" s="62"/>
      <c r="L240" s="56"/>
      <c r="M240" s="56"/>
      <c r="N240" s="56"/>
      <c r="O240" s="56"/>
      <c r="P240" s="56"/>
      <c r="Q240" s="56"/>
      <c r="R240" s="56"/>
      <c r="S240" s="56"/>
      <c r="T240" s="56"/>
      <c r="U240" s="56"/>
      <c r="V240" s="56"/>
      <c r="W240" s="56"/>
      <c r="X240" s="62" t="s">
        <v>348</v>
      </c>
      <c r="Y240" s="55"/>
      <c r="Z240" s="55"/>
      <c r="AA240" s="55"/>
      <c r="AB240" s="55"/>
      <c r="AC240" s="55"/>
      <c r="AD240" s="55"/>
      <c r="AE240" s="58"/>
      <c r="AF240" s="57"/>
      <c r="AG240" s="55"/>
      <c r="AH240" s="55"/>
      <c r="AI240" s="55"/>
      <c r="AJ240" s="55"/>
      <c r="AK240" s="58"/>
      <c r="AL240" s="55"/>
      <c r="AM240" s="55"/>
      <c r="AN240" s="55"/>
      <c r="AO240" s="55"/>
      <c r="AP240" s="55"/>
      <c r="AQ240" s="55"/>
      <c r="AR240" s="55"/>
      <c r="AS240" s="55"/>
      <c r="AT240" s="55"/>
      <c r="AU240" s="55"/>
      <c r="AV240" s="57"/>
      <c r="AW240" s="55"/>
      <c r="AX240" s="55"/>
      <c r="AY240" s="55"/>
      <c r="AZ240" s="55"/>
      <c r="BA240" s="55"/>
      <c r="BB240" s="55"/>
      <c r="BC240" s="55"/>
      <c r="BD240" s="55">
        <v>1</v>
      </c>
      <c r="BE240" s="55"/>
      <c r="BF240" s="55"/>
      <c r="BG240" s="58"/>
      <c r="BH240" s="55"/>
      <c r="BI240" s="55"/>
      <c r="BJ240" s="55"/>
      <c r="BK240" s="55"/>
      <c r="BL240" s="55"/>
      <c r="BM240" s="58"/>
      <c r="BN240" s="55"/>
      <c r="BO240" s="55">
        <v>1</v>
      </c>
      <c r="BP240" s="57"/>
      <c r="BQ240" s="58">
        <v>1</v>
      </c>
      <c r="BR240" s="55">
        <v>1</v>
      </c>
      <c r="BS240" s="55"/>
      <c r="BT240" s="87" t="s">
        <v>736</v>
      </c>
      <c r="BU240" s="56"/>
      <c r="BV240" s="56"/>
      <c r="BW240" s="56"/>
      <c r="BX240" s="55"/>
    </row>
    <row r="241" spans="1:76" ht="28" customHeight="1" x14ac:dyDescent="0.15">
      <c r="A241" s="86">
        <v>237</v>
      </c>
      <c r="B241" s="58" t="s">
        <v>309</v>
      </c>
      <c r="C241" s="57">
        <v>1</v>
      </c>
      <c r="D241" s="55">
        <v>1</v>
      </c>
      <c r="E241" s="55">
        <v>1</v>
      </c>
      <c r="F241" s="55"/>
      <c r="G241" s="55"/>
      <c r="H241" s="55">
        <v>1</v>
      </c>
      <c r="I241" s="55"/>
      <c r="J241" s="55"/>
      <c r="K241" s="62"/>
      <c r="L241" s="56"/>
      <c r="M241" s="56"/>
      <c r="N241" s="56"/>
      <c r="O241" s="56"/>
      <c r="P241" s="56"/>
      <c r="Q241" s="56"/>
      <c r="R241" s="56"/>
      <c r="S241" s="56"/>
      <c r="T241" s="56"/>
      <c r="U241" s="56"/>
      <c r="V241" s="56"/>
      <c r="W241" s="56"/>
      <c r="X241" s="62" t="s">
        <v>395</v>
      </c>
      <c r="Y241" s="55"/>
      <c r="Z241" s="55"/>
      <c r="AA241" s="55"/>
      <c r="AB241" s="55"/>
      <c r="AC241" s="55"/>
      <c r="AD241" s="55"/>
      <c r="AE241" s="58"/>
      <c r="AF241" s="57"/>
      <c r="AG241" s="55"/>
      <c r="AH241" s="55"/>
      <c r="AI241" s="55"/>
      <c r="AJ241" s="55"/>
      <c r="AK241" s="58"/>
      <c r="AL241" s="55"/>
      <c r="AM241" s="55"/>
      <c r="AN241" s="55"/>
      <c r="AO241" s="55"/>
      <c r="AP241" s="55"/>
      <c r="AQ241" s="55"/>
      <c r="AR241" s="55"/>
      <c r="AS241" s="55"/>
      <c r="AT241" s="55"/>
      <c r="AU241" s="55"/>
      <c r="AV241" s="57"/>
      <c r="AW241" s="55"/>
      <c r="AX241" s="55"/>
      <c r="AY241" s="55"/>
      <c r="AZ241" s="55"/>
      <c r="BA241" s="55"/>
      <c r="BB241" s="55"/>
      <c r="BC241" s="55"/>
      <c r="BD241" s="55">
        <v>1</v>
      </c>
      <c r="BE241" s="55"/>
      <c r="BF241" s="55"/>
      <c r="BG241" s="58"/>
      <c r="BH241" s="55"/>
      <c r="BI241" s="55"/>
      <c r="BJ241" s="55"/>
      <c r="BK241" s="55"/>
      <c r="BL241" s="55"/>
      <c r="BM241" s="58"/>
      <c r="BN241" s="55"/>
      <c r="BO241" s="55">
        <v>1</v>
      </c>
      <c r="BP241" s="57"/>
      <c r="BQ241" s="58">
        <v>1</v>
      </c>
      <c r="BR241" s="55">
        <v>1</v>
      </c>
      <c r="BS241" s="55"/>
      <c r="BT241" s="87" t="s">
        <v>737</v>
      </c>
      <c r="BU241" s="56"/>
      <c r="BV241" s="56"/>
      <c r="BW241" s="56"/>
      <c r="BX241" s="55"/>
    </row>
    <row r="242" spans="1:76" ht="28" customHeight="1" x14ac:dyDescent="0.15">
      <c r="A242" s="86">
        <v>238</v>
      </c>
      <c r="B242" s="58" t="s">
        <v>309</v>
      </c>
      <c r="C242" s="57">
        <v>1</v>
      </c>
      <c r="D242" s="55">
        <v>1</v>
      </c>
      <c r="E242" s="55">
        <v>1</v>
      </c>
      <c r="F242" s="55"/>
      <c r="G242" s="55"/>
      <c r="H242" s="55">
        <v>1</v>
      </c>
      <c r="I242" s="55"/>
      <c r="J242" s="55"/>
      <c r="K242" s="62"/>
      <c r="L242" s="56"/>
      <c r="M242" s="56"/>
      <c r="N242" s="56"/>
      <c r="O242" s="56">
        <v>1</v>
      </c>
      <c r="P242" s="56"/>
      <c r="Q242" s="56">
        <v>1</v>
      </c>
      <c r="R242" s="56"/>
      <c r="S242" s="56"/>
      <c r="T242" s="56"/>
      <c r="U242" s="56"/>
      <c r="V242" s="56"/>
      <c r="W242" s="56"/>
      <c r="X242" s="62" t="s">
        <v>395</v>
      </c>
      <c r="Y242" s="55"/>
      <c r="Z242" s="55"/>
      <c r="AA242" s="55"/>
      <c r="AB242" s="55"/>
      <c r="AC242" s="55"/>
      <c r="AD242" s="55"/>
      <c r="AE242" s="58"/>
      <c r="AF242" s="57"/>
      <c r="AG242" s="55"/>
      <c r="AH242" s="55"/>
      <c r="AI242" s="55"/>
      <c r="AJ242" s="55"/>
      <c r="AK242" s="58"/>
      <c r="AL242" s="55"/>
      <c r="AM242" s="55"/>
      <c r="AN242" s="55"/>
      <c r="AO242" s="55"/>
      <c r="AP242" s="55"/>
      <c r="AQ242" s="55"/>
      <c r="AR242" s="55"/>
      <c r="AS242" s="55"/>
      <c r="AT242" s="55"/>
      <c r="AU242" s="55"/>
      <c r="AV242" s="57"/>
      <c r="AW242" s="55"/>
      <c r="AX242" s="55"/>
      <c r="AY242" s="55"/>
      <c r="AZ242" s="55"/>
      <c r="BA242" s="55"/>
      <c r="BB242" s="55"/>
      <c r="BC242" s="55"/>
      <c r="BD242" s="55">
        <v>1</v>
      </c>
      <c r="BE242" s="55"/>
      <c r="BF242" s="55"/>
      <c r="BG242" s="58"/>
      <c r="BH242" s="55"/>
      <c r="BI242" s="55"/>
      <c r="BJ242" s="55"/>
      <c r="BK242" s="55"/>
      <c r="BL242" s="55"/>
      <c r="BM242" s="58"/>
      <c r="BN242" s="55">
        <v>1</v>
      </c>
      <c r="BO242" s="55">
        <v>1</v>
      </c>
      <c r="BP242" s="57"/>
      <c r="BQ242" s="58">
        <v>1</v>
      </c>
      <c r="BR242" s="55">
        <v>1</v>
      </c>
      <c r="BS242" s="55"/>
      <c r="BT242" s="87" t="s">
        <v>738</v>
      </c>
      <c r="BU242" s="56"/>
      <c r="BV242" s="56"/>
      <c r="BW242" s="56"/>
      <c r="BX242" s="55"/>
    </row>
    <row r="243" spans="1:76" ht="28" customHeight="1" x14ac:dyDescent="0.15">
      <c r="A243" s="86">
        <v>239</v>
      </c>
      <c r="B243" s="58" t="s">
        <v>309</v>
      </c>
      <c r="C243" s="57">
        <v>1</v>
      </c>
      <c r="D243" s="55">
        <v>1</v>
      </c>
      <c r="E243" s="55">
        <v>1</v>
      </c>
      <c r="F243" s="55"/>
      <c r="G243" s="55"/>
      <c r="H243" s="55">
        <v>1</v>
      </c>
      <c r="I243" s="55"/>
      <c r="J243" s="55">
        <v>1</v>
      </c>
      <c r="K243" s="62"/>
      <c r="L243" s="56"/>
      <c r="M243" s="56"/>
      <c r="N243" s="56"/>
      <c r="O243" s="56"/>
      <c r="P243" s="56"/>
      <c r="Q243" s="56">
        <v>1</v>
      </c>
      <c r="R243" s="56"/>
      <c r="S243" s="56"/>
      <c r="T243" s="56"/>
      <c r="U243" s="56"/>
      <c r="V243" s="56"/>
      <c r="W243" s="56"/>
      <c r="X243" s="63" t="s">
        <v>418</v>
      </c>
      <c r="Y243" s="55"/>
      <c r="Z243" s="55"/>
      <c r="AA243" s="55"/>
      <c r="AB243" s="55"/>
      <c r="AC243" s="55"/>
      <c r="AD243" s="55"/>
      <c r="AE243" s="58"/>
      <c r="AF243" s="57"/>
      <c r="AG243" s="55"/>
      <c r="AH243" s="55"/>
      <c r="AI243" s="55"/>
      <c r="AJ243" s="55"/>
      <c r="AK243" s="58"/>
      <c r="AL243" s="55"/>
      <c r="AM243" s="55"/>
      <c r="AN243" s="55"/>
      <c r="AO243" s="55"/>
      <c r="AP243" s="55"/>
      <c r="AQ243" s="55"/>
      <c r="AR243" s="55"/>
      <c r="AS243" s="55"/>
      <c r="AT243" s="55"/>
      <c r="AU243" s="55"/>
      <c r="AV243" s="57"/>
      <c r="AW243" s="55"/>
      <c r="AX243" s="55"/>
      <c r="AY243" s="55"/>
      <c r="AZ243" s="55"/>
      <c r="BA243" s="55"/>
      <c r="BB243" s="55"/>
      <c r="BC243" s="55"/>
      <c r="BD243" s="55">
        <v>1</v>
      </c>
      <c r="BE243" s="55"/>
      <c r="BF243" s="55"/>
      <c r="BG243" s="58"/>
      <c r="BH243" s="55"/>
      <c r="BI243" s="55"/>
      <c r="BJ243" s="55"/>
      <c r="BK243" s="55"/>
      <c r="BL243" s="55"/>
      <c r="BM243" s="58"/>
      <c r="BN243" s="55">
        <v>1</v>
      </c>
      <c r="BO243" s="55">
        <v>1</v>
      </c>
      <c r="BP243" s="57">
        <v>1</v>
      </c>
      <c r="BQ243" s="58"/>
      <c r="BR243" s="55">
        <v>1</v>
      </c>
      <c r="BS243" s="55"/>
      <c r="BT243" s="87" t="s">
        <v>739</v>
      </c>
      <c r="BU243" s="56"/>
      <c r="BV243" s="56"/>
      <c r="BW243" s="56"/>
      <c r="BX243" s="55"/>
    </row>
    <row r="244" spans="1:76" ht="28" customHeight="1" x14ac:dyDescent="0.15">
      <c r="A244" s="86">
        <v>240</v>
      </c>
      <c r="B244" s="58" t="s">
        <v>309</v>
      </c>
      <c r="C244" s="57">
        <v>1</v>
      </c>
      <c r="D244" s="55">
        <v>1</v>
      </c>
      <c r="E244" s="55">
        <v>1</v>
      </c>
      <c r="F244" s="55"/>
      <c r="G244" s="55"/>
      <c r="H244" s="55">
        <v>1</v>
      </c>
      <c r="I244" s="55"/>
      <c r="J244" s="38">
        <v>1</v>
      </c>
      <c r="K244" s="63"/>
      <c r="L244" s="37"/>
      <c r="M244" s="37"/>
      <c r="N244" s="37"/>
      <c r="O244" s="37"/>
      <c r="P244" s="37"/>
      <c r="Q244" s="37">
        <v>1</v>
      </c>
      <c r="R244" s="37"/>
      <c r="S244" s="37"/>
      <c r="T244" s="37"/>
      <c r="U244" s="37"/>
      <c r="V244" s="37"/>
      <c r="W244" s="37"/>
      <c r="X244" s="63" t="s">
        <v>439</v>
      </c>
      <c r="Y244" s="55"/>
      <c r="Z244" s="55"/>
      <c r="AA244" s="55"/>
      <c r="AB244" s="55"/>
      <c r="AC244" s="55"/>
      <c r="AD244" s="55"/>
      <c r="AE244" s="58"/>
      <c r="AF244" s="57"/>
      <c r="AG244" s="55"/>
      <c r="AH244" s="55"/>
      <c r="AI244" s="55"/>
      <c r="AJ244" s="55"/>
      <c r="AK244" s="58"/>
      <c r="AL244" s="55"/>
      <c r="AM244" s="55"/>
      <c r="AN244" s="55"/>
      <c r="AO244" s="55"/>
      <c r="AP244" s="55"/>
      <c r="AQ244" s="55"/>
      <c r="AR244" s="55"/>
      <c r="AS244" s="55"/>
      <c r="AT244" s="55"/>
      <c r="AU244" s="55"/>
      <c r="AV244" s="57"/>
      <c r="AW244" s="55"/>
      <c r="AX244" s="55"/>
      <c r="AY244" s="55"/>
      <c r="AZ244" s="55"/>
      <c r="BA244" s="55"/>
      <c r="BB244" s="55"/>
      <c r="BC244" s="55"/>
      <c r="BD244" s="55">
        <v>1</v>
      </c>
      <c r="BE244" s="55"/>
      <c r="BF244" s="55"/>
      <c r="BG244" s="58"/>
      <c r="BH244" s="55"/>
      <c r="BI244" s="55"/>
      <c r="BJ244" s="55"/>
      <c r="BK244" s="55"/>
      <c r="BL244" s="55"/>
      <c r="BM244" s="58"/>
      <c r="BN244" s="55">
        <v>1</v>
      </c>
      <c r="BO244" s="55">
        <v>1</v>
      </c>
      <c r="BP244" s="57">
        <v>1</v>
      </c>
      <c r="BQ244" s="58"/>
      <c r="BR244" s="55">
        <v>1</v>
      </c>
      <c r="BS244" s="55"/>
      <c r="BT244" s="87" t="s">
        <v>740</v>
      </c>
      <c r="BU244" s="56"/>
      <c r="BV244" s="56"/>
      <c r="BW244" s="56"/>
      <c r="BX244" s="55"/>
    </row>
    <row r="245" spans="1:76" ht="28" customHeight="1" x14ac:dyDescent="0.15">
      <c r="A245" s="86">
        <v>241</v>
      </c>
      <c r="B245" s="58" t="s">
        <v>309</v>
      </c>
      <c r="C245" s="57">
        <v>1</v>
      </c>
      <c r="D245" s="55">
        <v>1</v>
      </c>
      <c r="E245" s="55">
        <v>1</v>
      </c>
      <c r="F245" s="55"/>
      <c r="G245" s="55"/>
      <c r="H245" s="55">
        <v>1</v>
      </c>
      <c r="I245" s="55"/>
      <c r="J245" s="55">
        <v>1</v>
      </c>
      <c r="K245" s="62"/>
      <c r="L245" s="56"/>
      <c r="M245" s="56"/>
      <c r="N245" s="56"/>
      <c r="O245" s="56"/>
      <c r="P245" s="56"/>
      <c r="Q245" s="56">
        <v>1</v>
      </c>
      <c r="R245" s="56"/>
      <c r="S245" s="56"/>
      <c r="T245" s="56"/>
      <c r="U245" s="56"/>
      <c r="V245" s="56"/>
      <c r="W245" s="56"/>
      <c r="X245" s="62" t="s">
        <v>440</v>
      </c>
      <c r="Y245" s="55"/>
      <c r="Z245" s="55"/>
      <c r="AA245" s="55"/>
      <c r="AB245" s="55"/>
      <c r="AC245" s="55"/>
      <c r="AD245" s="55"/>
      <c r="AE245" s="58"/>
      <c r="AF245" s="57"/>
      <c r="AG245" s="55"/>
      <c r="AH245" s="55"/>
      <c r="AI245" s="55"/>
      <c r="AJ245" s="55"/>
      <c r="AK245" s="58"/>
      <c r="AL245" s="55"/>
      <c r="AM245" s="55"/>
      <c r="AN245" s="55"/>
      <c r="AO245" s="55"/>
      <c r="AP245" s="55"/>
      <c r="AQ245" s="55"/>
      <c r="AR245" s="55"/>
      <c r="AS245" s="55"/>
      <c r="AT245" s="55"/>
      <c r="AU245" s="55"/>
      <c r="AV245" s="57"/>
      <c r="AW245" s="55"/>
      <c r="AX245" s="55"/>
      <c r="AY245" s="55"/>
      <c r="AZ245" s="55"/>
      <c r="BA245" s="55"/>
      <c r="BB245" s="55"/>
      <c r="BC245" s="55"/>
      <c r="BD245" s="55">
        <v>1</v>
      </c>
      <c r="BE245" s="55"/>
      <c r="BF245" s="55"/>
      <c r="BG245" s="58"/>
      <c r="BH245" s="55"/>
      <c r="BI245" s="55"/>
      <c r="BJ245" s="55"/>
      <c r="BK245" s="55"/>
      <c r="BL245" s="55"/>
      <c r="BM245" s="58"/>
      <c r="BN245" s="55">
        <v>1</v>
      </c>
      <c r="BO245" s="55">
        <v>1</v>
      </c>
      <c r="BP245" s="57">
        <v>1</v>
      </c>
      <c r="BQ245" s="58"/>
      <c r="BR245" s="55">
        <v>1</v>
      </c>
      <c r="BS245" s="55"/>
      <c r="BT245" s="87" t="s">
        <v>741</v>
      </c>
      <c r="BU245" s="56"/>
      <c r="BV245" s="56"/>
      <c r="BW245" s="56"/>
      <c r="BX245" s="55"/>
    </row>
    <row r="246" spans="1:76" ht="28" customHeight="1" x14ac:dyDescent="0.15">
      <c r="A246" s="86">
        <v>242</v>
      </c>
      <c r="B246" s="58" t="s">
        <v>309</v>
      </c>
      <c r="C246" s="57">
        <v>1</v>
      </c>
      <c r="D246" s="55">
        <v>1</v>
      </c>
      <c r="E246" s="55">
        <v>1</v>
      </c>
      <c r="F246" s="55"/>
      <c r="G246" s="55"/>
      <c r="H246" s="55">
        <v>1</v>
      </c>
      <c r="I246" s="55"/>
      <c r="J246" s="55"/>
      <c r="K246" s="62"/>
      <c r="L246" s="56"/>
      <c r="M246" s="56"/>
      <c r="N246" s="56"/>
      <c r="O246" s="56"/>
      <c r="P246" s="56"/>
      <c r="Q246" s="56"/>
      <c r="R246" s="56"/>
      <c r="S246" s="56"/>
      <c r="T246" s="56"/>
      <c r="U246" s="56"/>
      <c r="V246" s="56"/>
      <c r="W246" s="56"/>
      <c r="X246" s="62" t="s">
        <v>435</v>
      </c>
      <c r="Y246" s="55"/>
      <c r="Z246" s="55"/>
      <c r="AA246" s="55"/>
      <c r="AB246" s="55"/>
      <c r="AC246" s="55"/>
      <c r="AD246" s="55"/>
      <c r="AE246" s="58"/>
      <c r="AF246" s="57"/>
      <c r="AG246" s="55"/>
      <c r="AH246" s="55"/>
      <c r="AI246" s="55"/>
      <c r="AJ246" s="55"/>
      <c r="AK246" s="58"/>
      <c r="AL246" s="55"/>
      <c r="AM246" s="55"/>
      <c r="AN246" s="55"/>
      <c r="AO246" s="55"/>
      <c r="AP246" s="55"/>
      <c r="AQ246" s="55"/>
      <c r="AR246" s="55"/>
      <c r="AS246" s="55"/>
      <c r="AT246" s="55"/>
      <c r="AU246" s="55"/>
      <c r="AV246" s="57"/>
      <c r="AW246" s="55"/>
      <c r="AX246" s="55"/>
      <c r="AY246" s="55"/>
      <c r="AZ246" s="55"/>
      <c r="BA246" s="55"/>
      <c r="BB246" s="55"/>
      <c r="BC246" s="55"/>
      <c r="BD246" s="55">
        <v>1</v>
      </c>
      <c r="BE246" s="55"/>
      <c r="BF246" s="55"/>
      <c r="BG246" s="58"/>
      <c r="BH246" s="55"/>
      <c r="BI246" s="55"/>
      <c r="BJ246" s="55"/>
      <c r="BK246" s="55"/>
      <c r="BL246" s="55"/>
      <c r="BM246" s="58"/>
      <c r="BN246" s="55"/>
      <c r="BO246" s="55">
        <v>1</v>
      </c>
      <c r="BP246" s="57"/>
      <c r="BQ246" s="58">
        <v>1</v>
      </c>
      <c r="BR246" s="55">
        <v>1</v>
      </c>
      <c r="BS246" s="55"/>
      <c r="BT246" s="87" t="s">
        <v>742</v>
      </c>
      <c r="BU246" s="56"/>
      <c r="BV246" s="56"/>
      <c r="BW246" s="56"/>
      <c r="BX246" s="55"/>
    </row>
    <row r="247" spans="1:76" ht="28" customHeight="1" x14ac:dyDescent="0.15">
      <c r="A247" s="86">
        <v>243</v>
      </c>
      <c r="B247" s="58" t="s">
        <v>309</v>
      </c>
      <c r="C247" s="57">
        <v>1</v>
      </c>
      <c r="D247" s="55">
        <v>1</v>
      </c>
      <c r="E247" s="55">
        <v>1</v>
      </c>
      <c r="F247" s="55"/>
      <c r="G247" s="55"/>
      <c r="H247" s="55">
        <v>1</v>
      </c>
      <c r="I247" s="55"/>
      <c r="J247" s="55"/>
      <c r="K247" s="62"/>
      <c r="L247" s="56"/>
      <c r="M247" s="56"/>
      <c r="N247" s="56"/>
      <c r="O247" s="56"/>
      <c r="P247" s="56"/>
      <c r="Q247" s="56"/>
      <c r="R247" s="56"/>
      <c r="S247" s="56"/>
      <c r="T247" s="56"/>
      <c r="U247" s="56"/>
      <c r="V247" s="56"/>
      <c r="W247" s="56"/>
      <c r="X247" s="62" t="s">
        <v>441</v>
      </c>
      <c r="Y247" s="55"/>
      <c r="Z247" s="55"/>
      <c r="AA247" s="55"/>
      <c r="AB247" s="55"/>
      <c r="AC247" s="55"/>
      <c r="AD247" s="55"/>
      <c r="AE247" s="58"/>
      <c r="AF247" s="57"/>
      <c r="AG247" s="55"/>
      <c r="AH247" s="55"/>
      <c r="AI247" s="55"/>
      <c r="AJ247" s="55"/>
      <c r="AK247" s="58"/>
      <c r="AL247" s="55"/>
      <c r="AM247" s="55"/>
      <c r="AN247" s="55"/>
      <c r="AO247" s="55"/>
      <c r="AP247" s="55"/>
      <c r="AQ247" s="55"/>
      <c r="AR247" s="55"/>
      <c r="AS247" s="55"/>
      <c r="AT247" s="55"/>
      <c r="AU247" s="55"/>
      <c r="AV247" s="57"/>
      <c r="AW247" s="55"/>
      <c r="AX247" s="55"/>
      <c r="AY247" s="55"/>
      <c r="AZ247" s="55"/>
      <c r="BA247" s="55"/>
      <c r="BB247" s="55"/>
      <c r="BC247" s="55"/>
      <c r="BD247" s="55">
        <v>1</v>
      </c>
      <c r="BE247" s="55"/>
      <c r="BF247" s="55"/>
      <c r="BG247" s="58"/>
      <c r="BH247" s="55"/>
      <c r="BI247" s="55"/>
      <c r="BJ247" s="55"/>
      <c r="BK247" s="55"/>
      <c r="BL247" s="55"/>
      <c r="BM247" s="58"/>
      <c r="BN247" s="55"/>
      <c r="BO247" s="55">
        <v>1</v>
      </c>
      <c r="BP247" s="57"/>
      <c r="BQ247" s="58">
        <v>1</v>
      </c>
      <c r="BR247" s="55">
        <v>1</v>
      </c>
      <c r="BS247" s="55"/>
      <c r="BT247" s="87" t="s">
        <v>743</v>
      </c>
      <c r="BU247" s="56"/>
      <c r="BV247" s="56"/>
      <c r="BW247" s="56"/>
      <c r="BX247" s="55"/>
    </row>
    <row r="248" spans="1:76" ht="28" customHeight="1" x14ac:dyDescent="0.15">
      <c r="A248" s="86">
        <v>244</v>
      </c>
      <c r="B248" s="58" t="s">
        <v>309</v>
      </c>
      <c r="C248" s="57">
        <v>1</v>
      </c>
      <c r="D248" s="55">
        <v>1</v>
      </c>
      <c r="E248" s="55">
        <v>1</v>
      </c>
      <c r="F248" s="55"/>
      <c r="G248" s="55"/>
      <c r="H248" s="55">
        <v>1</v>
      </c>
      <c r="I248" s="55"/>
      <c r="J248" s="55">
        <v>1</v>
      </c>
      <c r="K248" s="62"/>
      <c r="L248" s="56"/>
      <c r="M248" s="56"/>
      <c r="N248" s="56"/>
      <c r="O248" s="56"/>
      <c r="P248" s="56"/>
      <c r="Q248" s="56"/>
      <c r="R248" s="56"/>
      <c r="S248" s="56"/>
      <c r="T248" s="56"/>
      <c r="U248" s="56"/>
      <c r="V248" s="56"/>
      <c r="W248" s="56"/>
      <c r="X248" s="62" t="s">
        <v>434</v>
      </c>
      <c r="Y248" s="55"/>
      <c r="Z248" s="55"/>
      <c r="AA248" s="55"/>
      <c r="AB248" s="55"/>
      <c r="AC248" s="55"/>
      <c r="AD248" s="55"/>
      <c r="AE248" s="58"/>
      <c r="AF248" s="57"/>
      <c r="AG248" s="55"/>
      <c r="AH248" s="55"/>
      <c r="AI248" s="55"/>
      <c r="AJ248" s="55"/>
      <c r="AK248" s="58"/>
      <c r="AL248" s="55"/>
      <c r="AM248" s="55"/>
      <c r="AN248" s="55"/>
      <c r="AO248" s="55"/>
      <c r="AP248" s="55"/>
      <c r="AQ248" s="55"/>
      <c r="AR248" s="55"/>
      <c r="AS248" s="55"/>
      <c r="AT248" s="55"/>
      <c r="AU248" s="55"/>
      <c r="AV248" s="57"/>
      <c r="AW248" s="55"/>
      <c r="AX248" s="55"/>
      <c r="AY248" s="55"/>
      <c r="AZ248" s="55"/>
      <c r="BA248" s="55"/>
      <c r="BB248" s="55"/>
      <c r="BC248" s="55"/>
      <c r="BD248" s="55">
        <v>1</v>
      </c>
      <c r="BE248" s="55"/>
      <c r="BF248" s="55"/>
      <c r="BG248" s="58"/>
      <c r="BH248" s="55"/>
      <c r="BI248" s="55"/>
      <c r="BJ248" s="55"/>
      <c r="BK248" s="55"/>
      <c r="BL248" s="55"/>
      <c r="BM248" s="58"/>
      <c r="BN248" s="55"/>
      <c r="BO248" s="55">
        <v>1</v>
      </c>
      <c r="BP248" s="57"/>
      <c r="BQ248" s="58"/>
      <c r="BR248" s="55">
        <v>1</v>
      </c>
      <c r="BS248" s="55"/>
      <c r="BT248" s="87" t="s">
        <v>744</v>
      </c>
      <c r="BU248" s="56"/>
      <c r="BV248" s="56"/>
      <c r="BW248" s="56"/>
      <c r="BX248" s="55"/>
    </row>
    <row r="249" spans="1:76" ht="28" customHeight="1" x14ac:dyDescent="0.15">
      <c r="A249" s="86">
        <v>245</v>
      </c>
      <c r="B249" s="58" t="s">
        <v>309</v>
      </c>
      <c r="C249" s="57">
        <v>1</v>
      </c>
      <c r="D249" s="55">
        <v>1</v>
      </c>
      <c r="E249" s="55">
        <v>1</v>
      </c>
      <c r="F249" s="55"/>
      <c r="G249" s="55"/>
      <c r="H249" s="55">
        <v>1</v>
      </c>
      <c r="I249" s="55"/>
      <c r="J249" s="55"/>
      <c r="K249" s="62"/>
      <c r="L249" s="56"/>
      <c r="M249" s="56"/>
      <c r="N249" s="56"/>
      <c r="O249" s="56"/>
      <c r="P249" s="56"/>
      <c r="Q249" s="56"/>
      <c r="R249" s="56"/>
      <c r="S249" s="56"/>
      <c r="T249" s="56"/>
      <c r="U249" s="56"/>
      <c r="V249" s="56"/>
      <c r="W249" s="56"/>
      <c r="X249" s="62" t="s">
        <v>435</v>
      </c>
      <c r="Y249" s="55"/>
      <c r="Z249" s="55"/>
      <c r="AA249" s="55"/>
      <c r="AB249" s="55"/>
      <c r="AC249" s="55"/>
      <c r="AD249" s="55"/>
      <c r="AE249" s="58"/>
      <c r="AF249" s="57"/>
      <c r="AG249" s="55"/>
      <c r="AH249" s="55"/>
      <c r="AI249" s="55"/>
      <c r="AJ249" s="55"/>
      <c r="AK249" s="58"/>
      <c r="AL249" s="55"/>
      <c r="AM249" s="55"/>
      <c r="AN249" s="55"/>
      <c r="AO249" s="55"/>
      <c r="AP249" s="55"/>
      <c r="AQ249" s="55"/>
      <c r="AR249" s="55"/>
      <c r="AS249" s="55"/>
      <c r="AT249" s="55"/>
      <c r="AU249" s="55"/>
      <c r="AV249" s="57"/>
      <c r="AW249" s="55"/>
      <c r="AX249" s="55"/>
      <c r="AY249" s="55"/>
      <c r="AZ249" s="55"/>
      <c r="BA249" s="55"/>
      <c r="BB249" s="55"/>
      <c r="BC249" s="55"/>
      <c r="BD249" s="55">
        <v>1</v>
      </c>
      <c r="BE249" s="55"/>
      <c r="BF249" s="55"/>
      <c r="BG249" s="58"/>
      <c r="BH249" s="55"/>
      <c r="BI249" s="55"/>
      <c r="BJ249" s="55"/>
      <c r="BK249" s="55"/>
      <c r="BL249" s="55"/>
      <c r="BM249" s="58"/>
      <c r="BN249" s="55"/>
      <c r="BO249" s="55">
        <v>1</v>
      </c>
      <c r="BP249" s="57"/>
      <c r="BQ249" s="58">
        <v>1</v>
      </c>
      <c r="BR249" s="55">
        <v>1</v>
      </c>
      <c r="BS249" s="55"/>
      <c r="BT249" s="87" t="s">
        <v>745</v>
      </c>
      <c r="BU249" s="56"/>
      <c r="BV249" s="56"/>
      <c r="BW249" s="56"/>
      <c r="BX249" s="55"/>
    </row>
    <row r="250" spans="1:76" ht="28" customHeight="1" x14ac:dyDescent="0.15">
      <c r="A250" s="86">
        <v>246</v>
      </c>
      <c r="B250" s="58" t="s">
        <v>309</v>
      </c>
      <c r="C250" s="57">
        <v>1</v>
      </c>
      <c r="D250" s="55">
        <v>1</v>
      </c>
      <c r="E250" s="55">
        <v>1</v>
      </c>
      <c r="F250" s="55"/>
      <c r="G250" s="55"/>
      <c r="H250" s="55">
        <v>1</v>
      </c>
      <c r="I250" s="55"/>
      <c r="J250" s="55"/>
      <c r="K250" s="62"/>
      <c r="L250" s="56"/>
      <c r="M250" s="56"/>
      <c r="N250" s="56"/>
      <c r="O250" s="56"/>
      <c r="P250" s="56"/>
      <c r="Q250" s="56"/>
      <c r="R250" s="56"/>
      <c r="S250" s="56"/>
      <c r="T250" s="56"/>
      <c r="U250" s="56"/>
      <c r="V250" s="56"/>
      <c r="W250" s="56"/>
      <c r="X250" s="62" t="s">
        <v>436</v>
      </c>
      <c r="Y250" s="55"/>
      <c r="Z250" s="55"/>
      <c r="AA250" s="55"/>
      <c r="AB250" s="55"/>
      <c r="AC250" s="55"/>
      <c r="AD250" s="55"/>
      <c r="AE250" s="58"/>
      <c r="AF250" s="57"/>
      <c r="AG250" s="55"/>
      <c r="AH250" s="55"/>
      <c r="AI250" s="55"/>
      <c r="AJ250" s="55"/>
      <c r="AK250" s="58"/>
      <c r="AL250" s="55"/>
      <c r="AM250" s="55"/>
      <c r="AN250" s="55"/>
      <c r="AO250" s="55"/>
      <c r="AP250" s="55"/>
      <c r="AQ250" s="55"/>
      <c r="AR250" s="55"/>
      <c r="AS250" s="55"/>
      <c r="AT250" s="55"/>
      <c r="AU250" s="55"/>
      <c r="AV250" s="57"/>
      <c r="AW250" s="55"/>
      <c r="AX250" s="55"/>
      <c r="AY250" s="55"/>
      <c r="AZ250" s="55"/>
      <c r="BA250" s="55"/>
      <c r="BB250" s="55"/>
      <c r="BC250" s="55"/>
      <c r="BD250" s="55">
        <v>1</v>
      </c>
      <c r="BE250" s="55"/>
      <c r="BF250" s="55"/>
      <c r="BG250" s="58"/>
      <c r="BH250" s="55"/>
      <c r="BI250" s="55"/>
      <c r="BJ250" s="55"/>
      <c r="BK250" s="55"/>
      <c r="BL250" s="55"/>
      <c r="BM250" s="58"/>
      <c r="BN250" s="55"/>
      <c r="BO250" s="55">
        <v>1</v>
      </c>
      <c r="BP250" s="57"/>
      <c r="BQ250" s="58">
        <v>1</v>
      </c>
      <c r="BR250" s="55">
        <v>1</v>
      </c>
      <c r="BS250" s="55"/>
      <c r="BT250" s="87" t="s">
        <v>746</v>
      </c>
      <c r="BU250" s="56"/>
      <c r="BV250" s="56"/>
      <c r="BW250" s="56"/>
      <c r="BX250" s="55"/>
    </row>
    <row r="251" spans="1:76" ht="28" customHeight="1" x14ac:dyDescent="0.15">
      <c r="A251" s="86">
        <v>247</v>
      </c>
      <c r="B251" s="58" t="s">
        <v>309</v>
      </c>
      <c r="C251" s="57">
        <v>1</v>
      </c>
      <c r="D251" s="55">
        <v>1</v>
      </c>
      <c r="E251" s="55">
        <v>1</v>
      </c>
      <c r="F251" s="55"/>
      <c r="G251" s="55"/>
      <c r="H251" s="55">
        <v>1</v>
      </c>
      <c r="I251" s="55"/>
      <c r="J251" s="55">
        <v>1</v>
      </c>
      <c r="K251" s="62"/>
      <c r="L251" s="56"/>
      <c r="M251" s="56"/>
      <c r="N251" s="56"/>
      <c r="O251" s="56"/>
      <c r="P251" s="56"/>
      <c r="Q251" s="56"/>
      <c r="R251" s="56"/>
      <c r="S251" s="56"/>
      <c r="T251" s="56"/>
      <c r="U251" s="56"/>
      <c r="V251" s="56"/>
      <c r="W251" s="56"/>
      <c r="X251" s="62" t="s">
        <v>437</v>
      </c>
      <c r="Y251" s="55"/>
      <c r="Z251" s="55"/>
      <c r="AA251" s="55"/>
      <c r="AB251" s="55"/>
      <c r="AC251" s="55"/>
      <c r="AD251" s="55"/>
      <c r="AE251" s="58"/>
      <c r="AF251" s="57"/>
      <c r="AG251" s="55"/>
      <c r="AH251" s="55"/>
      <c r="AI251" s="55"/>
      <c r="AJ251" s="55"/>
      <c r="AK251" s="58"/>
      <c r="AL251" s="55"/>
      <c r="AM251" s="55"/>
      <c r="AN251" s="55"/>
      <c r="AO251" s="55"/>
      <c r="AP251" s="55"/>
      <c r="AQ251" s="55"/>
      <c r="AR251" s="55"/>
      <c r="AS251" s="55"/>
      <c r="AT251" s="55"/>
      <c r="AU251" s="55"/>
      <c r="AV251" s="57"/>
      <c r="AW251" s="55"/>
      <c r="AX251" s="55"/>
      <c r="AY251" s="55"/>
      <c r="AZ251" s="55"/>
      <c r="BA251" s="55"/>
      <c r="BB251" s="55"/>
      <c r="BC251" s="55"/>
      <c r="BD251" s="55">
        <v>1</v>
      </c>
      <c r="BE251" s="55"/>
      <c r="BF251" s="55"/>
      <c r="BG251" s="58"/>
      <c r="BH251" s="55"/>
      <c r="BI251" s="55"/>
      <c r="BJ251" s="55"/>
      <c r="BK251" s="55"/>
      <c r="BL251" s="55"/>
      <c r="BM251" s="58"/>
      <c r="BN251" s="55"/>
      <c r="BO251" s="55">
        <v>1</v>
      </c>
      <c r="BP251" s="57"/>
      <c r="BQ251" s="58">
        <v>1</v>
      </c>
      <c r="BR251" s="55">
        <v>1</v>
      </c>
      <c r="BS251" s="55"/>
      <c r="BT251" s="87" t="s">
        <v>747</v>
      </c>
      <c r="BU251" s="56"/>
      <c r="BV251" s="56"/>
      <c r="BW251" s="56"/>
      <c r="BX251" s="55"/>
    </row>
    <row r="252" spans="1:76" ht="28" customHeight="1" x14ac:dyDescent="0.15">
      <c r="A252" s="86">
        <v>248</v>
      </c>
      <c r="B252" s="58" t="s">
        <v>309</v>
      </c>
      <c r="C252" s="57">
        <v>1</v>
      </c>
      <c r="D252" s="55">
        <v>1</v>
      </c>
      <c r="E252" s="55">
        <v>1</v>
      </c>
      <c r="F252" s="55"/>
      <c r="G252" s="55"/>
      <c r="H252" s="55">
        <v>1</v>
      </c>
      <c r="I252" s="55"/>
      <c r="J252" s="55">
        <v>1</v>
      </c>
      <c r="K252" s="62"/>
      <c r="L252" s="56"/>
      <c r="M252" s="56"/>
      <c r="N252" s="56"/>
      <c r="O252" s="56"/>
      <c r="P252" s="56"/>
      <c r="Q252" s="56"/>
      <c r="R252" s="56"/>
      <c r="S252" s="56"/>
      <c r="T252" s="56"/>
      <c r="U252" s="56"/>
      <c r="V252" s="56"/>
      <c r="W252" s="56"/>
      <c r="X252" s="62" t="s">
        <v>438</v>
      </c>
      <c r="Y252" s="55"/>
      <c r="Z252" s="55"/>
      <c r="AA252" s="55"/>
      <c r="AB252" s="55"/>
      <c r="AC252" s="55"/>
      <c r="AD252" s="55"/>
      <c r="AE252" s="58"/>
      <c r="AF252" s="57"/>
      <c r="AG252" s="55"/>
      <c r="AH252" s="55"/>
      <c r="AI252" s="55"/>
      <c r="AJ252" s="55"/>
      <c r="AK252" s="58"/>
      <c r="AL252" s="55"/>
      <c r="AM252" s="55"/>
      <c r="AN252" s="55"/>
      <c r="AO252" s="55"/>
      <c r="AP252" s="55"/>
      <c r="AQ252" s="55"/>
      <c r="AR252" s="55"/>
      <c r="AS252" s="55"/>
      <c r="AT252" s="55"/>
      <c r="AU252" s="55"/>
      <c r="AV252" s="57"/>
      <c r="AW252" s="55"/>
      <c r="AX252" s="55"/>
      <c r="AY252" s="55"/>
      <c r="AZ252" s="55"/>
      <c r="BA252" s="55"/>
      <c r="BB252" s="55"/>
      <c r="BC252" s="55"/>
      <c r="BD252" s="55">
        <v>1</v>
      </c>
      <c r="BE252" s="55"/>
      <c r="BF252" s="55"/>
      <c r="BG252" s="58"/>
      <c r="BH252" s="55"/>
      <c r="BI252" s="55"/>
      <c r="BJ252" s="55"/>
      <c r="BK252" s="55"/>
      <c r="BL252" s="55"/>
      <c r="BM252" s="58"/>
      <c r="BN252" s="55"/>
      <c r="BO252" s="55">
        <v>1</v>
      </c>
      <c r="BP252" s="57"/>
      <c r="BQ252" s="58">
        <v>1</v>
      </c>
      <c r="BR252" s="55">
        <v>1</v>
      </c>
      <c r="BS252" s="55"/>
      <c r="BT252" s="87" t="s">
        <v>748</v>
      </c>
      <c r="BU252" s="56"/>
      <c r="BV252" s="56"/>
      <c r="BW252" s="56"/>
      <c r="BX252" s="55"/>
    </row>
    <row r="253" spans="1:76" ht="28" customHeight="1" x14ac:dyDescent="0.15">
      <c r="A253" s="86">
        <v>249</v>
      </c>
      <c r="B253" s="58" t="s">
        <v>309</v>
      </c>
      <c r="C253" s="57">
        <v>1</v>
      </c>
      <c r="D253" s="55">
        <v>1</v>
      </c>
      <c r="E253" s="55">
        <v>1</v>
      </c>
      <c r="F253" s="55"/>
      <c r="G253" s="55"/>
      <c r="H253" s="55"/>
      <c r="I253" s="55"/>
      <c r="J253" s="55"/>
      <c r="K253" s="62"/>
      <c r="L253" s="56"/>
      <c r="M253" s="56"/>
      <c r="N253" s="56"/>
      <c r="O253" s="56"/>
      <c r="P253" s="56"/>
      <c r="Q253" s="56"/>
      <c r="R253" s="56"/>
      <c r="S253" s="56"/>
      <c r="T253" s="56"/>
      <c r="U253" s="56"/>
      <c r="V253" s="56"/>
      <c r="W253" s="56"/>
      <c r="X253" s="62"/>
      <c r="Y253" s="55"/>
      <c r="Z253" s="55"/>
      <c r="AA253" s="55"/>
      <c r="AB253" s="55"/>
      <c r="AC253" s="55"/>
      <c r="AD253" s="55"/>
      <c r="AE253" s="58"/>
      <c r="AF253" s="57"/>
      <c r="AG253" s="55"/>
      <c r="AH253" s="55"/>
      <c r="AI253" s="55"/>
      <c r="AJ253" s="55"/>
      <c r="AK253" s="58"/>
      <c r="AL253" s="55"/>
      <c r="AM253" s="55"/>
      <c r="AN253" s="55"/>
      <c r="AO253" s="55"/>
      <c r="AP253" s="55"/>
      <c r="AQ253" s="55"/>
      <c r="AR253" s="55"/>
      <c r="AS253" s="55"/>
      <c r="AT253" s="55"/>
      <c r="AU253" s="55"/>
      <c r="AV253" s="57"/>
      <c r="AW253" s="55"/>
      <c r="AX253" s="55"/>
      <c r="AY253" s="55"/>
      <c r="AZ253" s="55"/>
      <c r="BA253" s="55"/>
      <c r="BB253" s="55"/>
      <c r="BC253" s="55"/>
      <c r="BD253" s="55">
        <v>1</v>
      </c>
      <c r="BE253" s="55"/>
      <c r="BF253" s="55"/>
      <c r="BG253" s="58"/>
      <c r="BH253" s="55"/>
      <c r="BI253" s="55"/>
      <c r="BJ253" s="55"/>
      <c r="BK253" s="55"/>
      <c r="BL253" s="55"/>
      <c r="BM253" s="58"/>
      <c r="BN253" s="55"/>
      <c r="BO253" s="55">
        <v>1</v>
      </c>
      <c r="BP253" s="57"/>
      <c r="BQ253" s="58">
        <v>1</v>
      </c>
      <c r="BR253" s="55">
        <v>1</v>
      </c>
      <c r="BS253" s="55"/>
      <c r="BT253" s="87" t="s">
        <v>307</v>
      </c>
      <c r="BU253" s="56"/>
      <c r="BV253" s="56"/>
      <c r="BW253" s="56"/>
      <c r="BX253" s="55"/>
    </row>
    <row r="254" spans="1:76" ht="28" customHeight="1" x14ac:dyDescent="0.15">
      <c r="A254" s="86">
        <v>250</v>
      </c>
      <c r="B254" s="58" t="s">
        <v>309</v>
      </c>
      <c r="C254" s="57">
        <v>1</v>
      </c>
      <c r="D254" s="55">
        <v>1</v>
      </c>
      <c r="E254" s="55">
        <v>1</v>
      </c>
      <c r="F254" s="55"/>
      <c r="G254" s="55"/>
      <c r="H254" s="38"/>
      <c r="I254" s="38"/>
      <c r="J254" s="38">
        <v>1</v>
      </c>
      <c r="K254" s="63"/>
      <c r="L254" s="37"/>
      <c r="M254" s="37"/>
      <c r="N254" s="37"/>
      <c r="O254" s="37"/>
      <c r="P254" s="37"/>
      <c r="Q254" s="37"/>
      <c r="R254" s="37"/>
      <c r="S254" s="37"/>
      <c r="T254" s="37"/>
      <c r="U254" s="37"/>
      <c r="V254" s="37"/>
      <c r="W254" s="37"/>
      <c r="X254" s="63" t="s">
        <v>442</v>
      </c>
      <c r="Y254" s="55"/>
      <c r="Z254" s="55"/>
      <c r="AA254" s="55"/>
      <c r="AB254" s="55"/>
      <c r="AC254" s="55"/>
      <c r="AD254" s="55"/>
      <c r="AE254" s="58"/>
      <c r="AF254" s="57"/>
      <c r="AG254" s="55"/>
      <c r="AH254" s="55"/>
      <c r="AI254" s="55"/>
      <c r="AJ254" s="55"/>
      <c r="AK254" s="58"/>
      <c r="AL254" s="55"/>
      <c r="AM254" s="55"/>
      <c r="AN254" s="55"/>
      <c r="AO254" s="55"/>
      <c r="AP254" s="55"/>
      <c r="AQ254" s="55"/>
      <c r="AR254" s="55"/>
      <c r="AS254" s="55"/>
      <c r="AT254" s="55"/>
      <c r="AU254" s="55"/>
      <c r="AV254" s="57"/>
      <c r="AW254" s="55"/>
      <c r="AX254" s="55"/>
      <c r="AY254" s="55"/>
      <c r="AZ254" s="55"/>
      <c r="BA254" s="55"/>
      <c r="BB254" s="55"/>
      <c r="BC254" s="55"/>
      <c r="BD254" s="55">
        <v>1</v>
      </c>
      <c r="BE254" s="55"/>
      <c r="BF254" s="55"/>
      <c r="BG254" s="58"/>
      <c r="BH254" s="55"/>
      <c r="BI254" s="55"/>
      <c r="BJ254" s="55"/>
      <c r="BK254" s="55"/>
      <c r="BL254" s="55"/>
      <c r="BM254" s="58"/>
      <c r="BN254" s="55"/>
      <c r="BO254" s="55">
        <v>1</v>
      </c>
      <c r="BP254" s="57"/>
      <c r="BQ254" s="58">
        <v>1</v>
      </c>
      <c r="BR254" s="55">
        <v>1</v>
      </c>
      <c r="BS254" s="55"/>
      <c r="BT254" s="87" t="s">
        <v>749</v>
      </c>
      <c r="BU254" s="56"/>
      <c r="BV254" s="56"/>
      <c r="BW254" s="56"/>
      <c r="BX254" s="55"/>
    </row>
    <row r="255" spans="1:76" ht="28" customHeight="1" x14ac:dyDescent="0.15">
      <c r="A255" s="86">
        <v>251</v>
      </c>
      <c r="B255" s="58" t="s">
        <v>309</v>
      </c>
      <c r="C255" s="57">
        <v>1</v>
      </c>
      <c r="D255" s="55">
        <v>1</v>
      </c>
      <c r="E255" s="55">
        <v>1</v>
      </c>
      <c r="F255" s="55"/>
      <c r="G255" s="55"/>
      <c r="H255" s="55">
        <v>1</v>
      </c>
      <c r="I255" s="55"/>
      <c r="J255" s="55"/>
      <c r="K255" s="62"/>
      <c r="L255" s="56"/>
      <c r="M255" s="56"/>
      <c r="N255" s="56"/>
      <c r="O255" s="56"/>
      <c r="P255" s="56"/>
      <c r="Q255" s="56"/>
      <c r="R255" s="56"/>
      <c r="S255" s="56"/>
      <c r="T255" s="56"/>
      <c r="U255" s="56"/>
      <c r="V255" s="56"/>
      <c r="W255" s="56"/>
      <c r="X255" s="62" t="s">
        <v>436</v>
      </c>
      <c r="Y255" s="55"/>
      <c r="Z255" s="55"/>
      <c r="AA255" s="55"/>
      <c r="AB255" s="55"/>
      <c r="AC255" s="55"/>
      <c r="AD255" s="55"/>
      <c r="AE255" s="58"/>
      <c r="AF255" s="57"/>
      <c r="AG255" s="55"/>
      <c r="AH255" s="55"/>
      <c r="AI255" s="55"/>
      <c r="AJ255" s="55"/>
      <c r="AK255" s="58"/>
      <c r="AL255" s="55"/>
      <c r="AM255" s="55"/>
      <c r="AN255" s="55"/>
      <c r="AO255" s="55"/>
      <c r="AP255" s="55"/>
      <c r="AQ255" s="55"/>
      <c r="AR255" s="55"/>
      <c r="AS255" s="55"/>
      <c r="AT255" s="55"/>
      <c r="AU255" s="55"/>
      <c r="AV255" s="57"/>
      <c r="AW255" s="55"/>
      <c r="AX255" s="55"/>
      <c r="AY255" s="55"/>
      <c r="AZ255" s="55"/>
      <c r="BA255" s="55"/>
      <c r="BB255" s="55"/>
      <c r="BC255" s="55"/>
      <c r="BD255" s="55">
        <v>1</v>
      </c>
      <c r="BE255" s="55"/>
      <c r="BF255" s="55"/>
      <c r="BG255" s="58"/>
      <c r="BH255" s="55"/>
      <c r="BI255" s="55"/>
      <c r="BJ255" s="55"/>
      <c r="BK255" s="55"/>
      <c r="BL255" s="55"/>
      <c r="BM255" s="58"/>
      <c r="BN255" s="55"/>
      <c r="BO255" s="55">
        <v>1</v>
      </c>
      <c r="BP255" s="57"/>
      <c r="BQ255" s="58">
        <v>1</v>
      </c>
      <c r="BR255" s="55">
        <v>1</v>
      </c>
      <c r="BS255" s="55"/>
      <c r="BT255" s="87" t="s">
        <v>750</v>
      </c>
      <c r="BU255" s="56"/>
      <c r="BV255" s="56"/>
      <c r="BW255" s="56"/>
      <c r="BX255" s="55"/>
    </row>
    <row r="256" spans="1:76" ht="28" customHeight="1" x14ac:dyDescent="0.15">
      <c r="A256" s="86">
        <v>252</v>
      </c>
      <c r="B256" s="58" t="s">
        <v>309</v>
      </c>
      <c r="C256" s="57">
        <v>1</v>
      </c>
      <c r="D256" s="55">
        <v>1</v>
      </c>
      <c r="E256" s="55">
        <v>1</v>
      </c>
      <c r="F256" s="55"/>
      <c r="G256" s="55"/>
      <c r="H256" s="55">
        <v>1</v>
      </c>
      <c r="I256" s="55"/>
      <c r="J256" s="55"/>
      <c r="K256" s="62"/>
      <c r="L256" s="56"/>
      <c r="M256" s="56"/>
      <c r="N256" s="56"/>
      <c r="O256" s="56"/>
      <c r="P256" s="56"/>
      <c r="Q256" s="56"/>
      <c r="R256" s="56"/>
      <c r="S256" s="56"/>
      <c r="T256" s="56"/>
      <c r="U256" s="56"/>
      <c r="V256" s="56"/>
      <c r="W256" s="56"/>
      <c r="X256" s="62" t="s">
        <v>348</v>
      </c>
      <c r="Y256" s="55"/>
      <c r="Z256" s="55"/>
      <c r="AA256" s="55"/>
      <c r="AB256" s="55"/>
      <c r="AC256" s="55"/>
      <c r="AD256" s="55"/>
      <c r="AE256" s="58"/>
      <c r="AF256" s="57"/>
      <c r="AG256" s="55"/>
      <c r="AH256" s="55"/>
      <c r="AI256" s="55"/>
      <c r="AJ256" s="55"/>
      <c r="AK256" s="58"/>
      <c r="AL256" s="55"/>
      <c r="AM256" s="55"/>
      <c r="AN256" s="55"/>
      <c r="AO256" s="55"/>
      <c r="AP256" s="55"/>
      <c r="AQ256" s="55"/>
      <c r="AR256" s="55"/>
      <c r="AS256" s="55"/>
      <c r="AT256" s="55"/>
      <c r="AU256" s="55"/>
      <c r="AV256" s="57"/>
      <c r="AW256" s="55"/>
      <c r="AX256" s="55"/>
      <c r="AY256" s="55"/>
      <c r="AZ256" s="55"/>
      <c r="BA256" s="55"/>
      <c r="BB256" s="55"/>
      <c r="BC256" s="55"/>
      <c r="BD256" s="55">
        <v>1</v>
      </c>
      <c r="BE256" s="55"/>
      <c r="BF256" s="55"/>
      <c r="BG256" s="58"/>
      <c r="BH256" s="55"/>
      <c r="BI256" s="55"/>
      <c r="BJ256" s="55"/>
      <c r="BK256" s="55"/>
      <c r="BL256" s="55"/>
      <c r="BM256" s="58"/>
      <c r="BN256" s="55"/>
      <c r="BO256" s="55">
        <v>1</v>
      </c>
      <c r="BP256" s="57"/>
      <c r="BQ256" s="58">
        <v>1</v>
      </c>
      <c r="BR256" s="55">
        <v>1</v>
      </c>
      <c r="BS256" s="55"/>
      <c r="BT256" s="87" t="s">
        <v>751</v>
      </c>
      <c r="BU256" s="56"/>
      <c r="BV256" s="56"/>
      <c r="BW256" s="56"/>
      <c r="BX256" s="55"/>
    </row>
    <row r="257" spans="1:76" ht="28" customHeight="1" x14ac:dyDescent="0.15">
      <c r="A257" s="86">
        <v>253</v>
      </c>
      <c r="B257" s="58" t="s">
        <v>309</v>
      </c>
      <c r="C257" s="57">
        <v>1</v>
      </c>
      <c r="D257" s="55">
        <v>1</v>
      </c>
      <c r="E257" s="55">
        <v>1</v>
      </c>
      <c r="F257" s="55"/>
      <c r="G257" s="55"/>
      <c r="H257" s="55">
        <v>1</v>
      </c>
      <c r="I257" s="55"/>
      <c r="J257" s="55"/>
      <c r="K257" s="62"/>
      <c r="L257" s="56"/>
      <c r="M257" s="56"/>
      <c r="N257" s="56"/>
      <c r="O257" s="56"/>
      <c r="P257" s="56"/>
      <c r="Q257" s="56"/>
      <c r="R257" s="56"/>
      <c r="S257" s="56"/>
      <c r="T257" s="56"/>
      <c r="U257" s="56"/>
      <c r="V257" s="56"/>
      <c r="W257" s="56"/>
      <c r="X257" s="62" t="s">
        <v>436</v>
      </c>
      <c r="Y257" s="55"/>
      <c r="Z257" s="55"/>
      <c r="AA257" s="55"/>
      <c r="AB257" s="55"/>
      <c r="AC257" s="55"/>
      <c r="AD257" s="55"/>
      <c r="AE257" s="58"/>
      <c r="AF257" s="57"/>
      <c r="AG257" s="55"/>
      <c r="AH257" s="55"/>
      <c r="AI257" s="55"/>
      <c r="AJ257" s="55"/>
      <c r="AK257" s="58"/>
      <c r="AL257" s="55"/>
      <c r="AM257" s="55"/>
      <c r="AN257" s="55"/>
      <c r="AO257" s="55"/>
      <c r="AP257" s="55"/>
      <c r="AQ257" s="55"/>
      <c r="AR257" s="55"/>
      <c r="AS257" s="55"/>
      <c r="AT257" s="55"/>
      <c r="AU257" s="55"/>
      <c r="AV257" s="57"/>
      <c r="AW257" s="55"/>
      <c r="AX257" s="55"/>
      <c r="AY257" s="55"/>
      <c r="AZ257" s="55"/>
      <c r="BA257" s="55"/>
      <c r="BB257" s="55"/>
      <c r="BC257" s="55"/>
      <c r="BD257" s="55">
        <v>1</v>
      </c>
      <c r="BE257" s="55"/>
      <c r="BF257" s="55"/>
      <c r="BG257" s="58"/>
      <c r="BH257" s="55"/>
      <c r="BI257" s="55"/>
      <c r="BJ257" s="55"/>
      <c r="BK257" s="55"/>
      <c r="BL257" s="55"/>
      <c r="BM257" s="58"/>
      <c r="BN257" s="55"/>
      <c r="BO257" s="55">
        <v>1</v>
      </c>
      <c r="BP257" s="57"/>
      <c r="BQ257" s="58">
        <v>1</v>
      </c>
      <c r="BR257" s="55">
        <v>1</v>
      </c>
      <c r="BS257" s="55"/>
      <c r="BT257" s="87" t="s">
        <v>752</v>
      </c>
      <c r="BU257" s="56"/>
      <c r="BV257" s="56"/>
      <c r="BW257" s="56"/>
      <c r="BX257" s="55"/>
    </row>
    <row r="258" spans="1:76" ht="28" customHeight="1" x14ac:dyDescent="0.15">
      <c r="A258" s="86">
        <v>254</v>
      </c>
      <c r="B258" s="58" t="s">
        <v>309</v>
      </c>
      <c r="C258" s="57">
        <v>1</v>
      </c>
      <c r="D258" s="55">
        <v>1</v>
      </c>
      <c r="E258" s="55">
        <v>1</v>
      </c>
      <c r="F258" s="55"/>
      <c r="G258" s="55"/>
      <c r="H258" s="55">
        <v>1</v>
      </c>
      <c r="I258" s="55"/>
      <c r="J258" s="55"/>
      <c r="K258" s="62"/>
      <c r="L258" s="56"/>
      <c r="M258" s="56"/>
      <c r="N258" s="56"/>
      <c r="O258" s="56"/>
      <c r="P258" s="56"/>
      <c r="Q258" s="56"/>
      <c r="R258" s="56"/>
      <c r="S258" s="56"/>
      <c r="T258" s="56"/>
      <c r="U258" s="56"/>
      <c r="V258" s="56"/>
      <c r="W258" s="56"/>
      <c r="X258" s="62" t="s">
        <v>348</v>
      </c>
      <c r="Y258" s="55"/>
      <c r="Z258" s="55"/>
      <c r="AA258" s="55"/>
      <c r="AB258" s="55"/>
      <c r="AC258" s="55"/>
      <c r="AD258" s="55"/>
      <c r="AE258" s="58"/>
      <c r="AF258" s="57"/>
      <c r="AG258" s="55"/>
      <c r="AH258" s="55"/>
      <c r="AI258" s="55"/>
      <c r="AJ258" s="55"/>
      <c r="AK258" s="58"/>
      <c r="AL258" s="55"/>
      <c r="AM258" s="55"/>
      <c r="AN258" s="55"/>
      <c r="AO258" s="55"/>
      <c r="AP258" s="55"/>
      <c r="AQ258" s="55"/>
      <c r="AR258" s="55"/>
      <c r="AS258" s="55"/>
      <c r="AT258" s="55"/>
      <c r="AU258" s="55"/>
      <c r="AV258" s="57"/>
      <c r="AW258" s="55"/>
      <c r="AX258" s="55"/>
      <c r="AY258" s="55"/>
      <c r="AZ258" s="55"/>
      <c r="BA258" s="55"/>
      <c r="BB258" s="55"/>
      <c r="BC258" s="55"/>
      <c r="BD258" s="55">
        <v>1</v>
      </c>
      <c r="BE258" s="55"/>
      <c r="BF258" s="55"/>
      <c r="BG258" s="58"/>
      <c r="BH258" s="55"/>
      <c r="BI258" s="55"/>
      <c r="BJ258" s="55"/>
      <c r="BK258" s="55"/>
      <c r="BL258" s="55"/>
      <c r="BM258" s="58"/>
      <c r="BN258" s="55"/>
      <c r="BO258" s="55">
        <v>1</v>
      </c>
      <c r="BP258" s="57"/>
      <c r="BQ258" s="58">
        <v>1</v>
      </c>
      <c r="BR258" s="55">
        <v>1</v>
      </c>
      <c r="BS258" s="55"/>
      <c r="BT258" s="87" t="s">
        <v>753</v>
      </c>
      <c r="BU258" s="56"/>
      <c r="BV258" s="56"/>
      <c r="BW258" s="56"/>
      <c r="BX258" s="55"/>
    </row>
    <row r="259" spans="1:76" ht="28" customHeight="1" x14ac:dyDescent="0.15">
      <c r="A259" s="86">
        <v>255</v>
      </c>
      <c r="B259" s="58" t="s">
        <v>309</v>
      </c>
      <c r="C259" s="57">
        <v>1</v>
      </c>
      <c r="D259" s="55">
        <v>1</v>
      </c>
      <c r="E259" s="55">
        <v>1</v>
      </c>
      <c r="F259" s="55"/>
      <c r="G259" s="55"/>
      <c r="H259" s="55">
        <v>1</v>
      </c>
      <c r="I259" s="55"/>
      <c r="J259" s="55"/>
      <c r="K259" s="62"/>
      <c r="L259" s="56"/>
      <c r="M259" s="56"/>
      <c r="N259" s="56"/>
      <c r="O259" s="56"/>
      <c r="P259" s="56"/>
      <c r="Q259" s="56"/>
      <c r="R259" s="56"/>
      <c r="S259" s="56"/>
      <c r="T259" s="56"/>
      <c r="U259" s="56"/>
      <c r="V259" s="56"/>
      <c r="W259" s="56"/>
      <c r="X259" s="62" t="s">
        <v>436</v>
      </c>
      <c r="Y259" s="55"/>
      <c r="Z259" s="55"/>
      <c r="AA259" s="55"/>
      <c r="AB259" s="55"/>
      <c r="AC259" s="55"/>
      <c r="AD259" s="55"/>
      <c r="AE259" s="58"/>
      <c r="AF259" s="57"/>
      <c r="AG259" s="55"/>
      <c r="AH259" s="55"/>
      <c r="AI259" s="55"/>
      <c r="AJ259" s="55"/>
      <c r="AK259" s="58"/>
      <c r="AL259" s="55"/>
      <c r="AM259" s="55"/>
      <c r="AN259" s="55"/>
      <c r="AO259" s="55"/>
      <c r="AP259" s="55"/>
      <c r="AQ259" s="55"/>
      <c r="AR259" s="55"/>
      <c r="AS259" s="55"/>
      <c r="AT259" s="55"/>
      <c r="AU259" s="55"/>
      <c r="AV259" s="57"/>
      <c r="AW259" s="55"/>
      <c r="AX259" s="55"/>
      <c r="AY259" s="55"/>
      <c r="AZ259" s="55"/>
      <c r="BA259" s="55"/>
      <c r="BB259" s="55"/>
      <c r="BC259" s="55"/>
      <c r="BD259" s="55">
        <v>1</v>
      </c>
      <c r="BE259" s="55"/>
      <c r="BF259" s="55"/>
      <c r="BG259" s="58"/>
      <c r="BH259" s="55"/>
      <c r="BI259" s="55"/>
      <c r="BJ259" s="55"/>
      <c r="BK259" s="55"/>
      <c r="BL259" s="55"/>
      <c r="BM259" s="58"/>
      <c r="BN259" s="55"/>
      <c r="BO259" s="55">
        <v>1</v>
      </c>
      <c r="BP259" s="57"/>
      <c r="BQ259" s="58">
        <v>1</v>
      </c>
      <c r="BR259" s="55">
        <v>1</v>
      </c>
      <c r="BS259" s="55"/>
      <c r="BT259" s="87" t="s">
        <v>754</v>
      </c>
      <c r="BU259" s="56"/>
      <c r="BV259" s="56"/>
      <c r="BW259" s="56"/>
      <c r="BX259" s="55"/>
    </row>
    <row r="260" spans="1:76" ht="28" customHeight="1" x14ac:dyDescent="0.15">
      <c r="A260" s="86">
        <v>256</v>
      </c>
      <c r="B260" s="58" t="s">
        <v>309</v>
      </c>
      <c r="C260" s="57">
        <v>1</v>
      </c>
      <c r="D260" s="55">
        <v>1</v>
      </c>
      <c r="E260" s="55">
        <v>1</v>
      </c>
      <c r="F260" s="55"/>
      <c r="G260" s="55"/>
      <c r="H260" s="55"/>
      <c r="I260" s="55"/>
      <c r="J260" s="55">
        <v>1</v>
      </c>
      <c r="K260" s="62"/>
      <c r="L260" s="56"/>
      <c r="M260" s="56">
        <v>1</v>
      </c>
      <c r="N260" s="56"/>
      <c r="O260" s="56"/>
      <c r="P260" s="56">
        <v>1</v>
      </c>
      <c r="Q260" s="56">
        <v>1</v>
      </c>
      <c r="R260" s="56"/>
      <c r="S260" s="56"/>
      <c r="T260" s="56"/>
      <c r="U260" s="56"/>
      <c r="V260" s="56"/>
      <c r="W260" s="56"/>
      <c r="X260" s="62" t="s">
        <v>443</v>
      </c>
      <c r="Y260" s="55"/>
      <c r="Z260" s="55"/>
      <c r="AA260" s="55"/>
      <c r="AB260" s="55"/>
      <c r="AC260" s="55"/>
      <c r="AD260" s="55"/>
      <c r="AE260" s="58"/>
      <c r="AF260" s="57"/>
      <c r="AG260" s="55"/>
      <c r="AH260" s="55"/>
      <c r="AI260" s="55"/>
      <c r="AJ260" s="55"/>
      <c r="AK260" s="58"/>
      <c r="AL260" s="55"/>
      <c r="AM260" s="55"/>
      <c r="AN260" s="55"/>
      <c r="AO260" s="55"/>
      <c r="AP260" s="55"/>
      <c r="AQ260" s="55"/>
      <c r="AR260" s="55"/>
      <c r="AS260" s="55"/>
      <c r="AT260" s="55"/>
      <c r="AU260" s="55"/>
      <c r="AV260" s="57"/>
      <c r="AW260" s="55"/>
      <c r="AX260" s="55"/>
      <c r="AY260" s="55"/>
      <c r="AZ260" s="55"/>
      <c r="BA260" s="55"/>
      <c r="BB260" s="55"/>
      <c r="BC260" s="55"/>
      <c r="BD260" s="55">
        <v>1</v>
      </c>
      <c r="BE260" s="55"/>
      <c r="BF260" s="55"/>
      <c r="BG260" s="58"/>
      <c r="BH260" s="55"/>
      <c r="BI260" s="55"/>
      <c r="BJ260" s="55"/>
      <c r="BK260" s="55"/>
      <c r="BL260" s="55"/>
      <c r="BM260" s="58"/>
      <c r="BN260" s="55"/>
      <c r="BO260" s="55">
        <v>1</v>
      </c>
      <c r="BP260" s="57"/>
      <c r="BQ260" s="58">
        <v>1</v>
      </c>
      <c r="BR260" s="55">
        <v>1</v>
      </c>
      <c r="BS260" s="55"/>
      <c r="BT260" s="87" t="s">
        <v>755</v>
      </c>
      <c r="BU260" s="56"/>
      <c r="BV260" s="56"/>
      <c r="BW260" s="56"/>
      <c r="BX260" s="55"/>
    </row>
    <row r="261" spans="1:76" ht="28" customHeight="1" x14ac:dyDescent="0.15">
      <c r="A261" s="86">
        <v>257</v>
      </c>
      <c r="B261" s="58" t="s">
        <v>309</v>
      </c>
      <c r="C261" s="57">
        <v>1</v>
      </c>
      <c r="D261" s="55">
        <v>1</v>
      </c>
      <c r="E261" s="55">
        <v>1</v>
      </c>
      <c r="F261" s="55"/>
      <c r="G261" s="55"/>
      <c r="H261" s="55">
        <v>1</v>
      </c>
      <c r="I261" s="55"/>
      <c r="J261" s="55"/>
      <c r="K261" s="62"/>
      <c r="L261" s="56"/>
      <c r="M261" s="56">
        <v>1</v>
      </c>
      <c r="N261" s="56"/>
      <c r="O261" s="56"/>
      <c r="P261" s="56">
        <v>1</v>
      </c>
      <c r="Q261" s="56">
        <v>1</v>
      </c>
      <c r="R261" s="56"/>
      <c r="S261" s="56"/>
      <c r="T261" s="56"/>
      <c r="U261" s="56"/>
      <c r="V261" s="56"/>
      <c r="W261" s="56"/>
      <c r="X261" s="62" t="s">
        <v>436</v>
      </c>
      <c r="Y261" s="55"/>
      <c r="Z261" s="55"/>
      <c r="AA261" s="55"/>
      <c r="AB261" s="55"/>
      <c r="AC261" s="55"/>
      <c r="AD261" s="55"/>
      <c r="AE261" s="58"/>
      <c r="AF261" s="57"/>
      <c r="AG261" s="55"/>
      <c r="AH261" s="55"/>
      <c r="AI261" s="55"/>
      <c r="AJ261" s="55"/>
      <c r="AK261" s="58"/>
      <c r="AL261" s="55"/>
      <c r="AM261" s="55"/>
      <c r="AN261" s="55"/>
      <c r="AO261" s="55"/>
      <c r="AP261" s="55"/>
      <c r="AQ261" s="55"/>
      <c r="AR261" s="55"/>
      <c r="AS261" s="55"/>
      <c r="AT261" s="55"/>
      <c r="AU261" s="55"/>
      <c r="AV261" s="57"/>
      <c r="AW261" s="55"/>
      <c r="AX261" s="55"/>
      <c r="AY261" s="55"/>
      <c r="AZ261" s="55"/>
      <c r="BA261" s="55"/>
      <c r="BB261" s="55"/>
      <c r="BC261" s="55"/>
      <c r="BD261" s="55">
        <v>1</v>
      </c>
      <c r="BE261" s="55"/>
      <c r="BF261" s="55"/>
      <c r="BG261" s="58"/>
      <c r="BH261" s="55"/>
      <c r="BI261" s="55"/>
      <c r="BJ261" s="55"/>
      <c r="BK261" s="55"/>
      <c r="BL261" s="55"/>
      <c r="BM261" s="58"/>
      <c r="BN261" s="55"/>
      <c r="BO261" s="55">
        <v>1</v>
      </c>
      <c r="BP261" s="57"/>
      <c r="BQ261" s="58">
        <v>1</v>
      </c>
      <c r="BR261" s="55">
        <v>1</v>
      </c>
      <c r="BS261" s="55"/>
      <c r="BT261" s="87" t="s">
        <v>756</v>
      </c>
      <c r="BU261" s="56"/>
      <c r="BV261" s="56"/>
      <c r="BW261" s="56"/>
      <c r="BX261" s="55"/>
    </row>
    <row r="262" spans="1:76" ht="28" customHeight="1" x14ac:dyDescent="0.15">
      <c r="A262" s="86">
        <v>258</v>
      </c>
      <c r="B262" s="58" t="s">
        <v>309</v>
      </c>
      <c r="C262" s="57">
        <v>1</v>
      </c>
      <c r="D262" s="55">
        <v>1</v>
      </c>
      <c r="E262" s="55">
        <v>1</v>
      </c>
      <c r="F262" s="55"/>
      <c r="G262" s="55"/>
      <c r="H262" s="55">
        <v>1</v>
      </c>
      <c r="I262" s="55"/>
      <c r="J262" s="55"/>
      <c r="K262" s="62">
        <v>1</v>
      </c>
      <c r="L262" s="56"/>
      <c r="M262" s="56"/>
      <c r="N262" s="56"/>
      <c r="O262" s="56"/>
      <c r="P262" s="56"/>
      <c r="Q262" s="56"/>
      <c r="R262" s="56"/>
      <c r="S262" s="56"/>
      <c r="T262" s="56"/>
      <c r="U262" s="56"/>
      <c r="V262" s="56"/>
      <c r="W262" s="56"/>
      <c r="X262" s="62" t="s">
        <v>441</v>
      </c>
      <c r="Y262" s="55"/>
      <c r="Z262" s="55"/>
      <c r="AA262" s="55"/>
      <c r="AB262" s="55"/>
      <c r="AC262" s="55"/>
      <c r="AD262" s="55"/>
      <c r="AE262" s="58"/>
      <c r="AF262" s="57"/>
      <c r="AG262" s="55"/>
      <c r="AH262" s="55"/>
      <c r="AI262" s="55"/>
      <c r="AJ262" s="55"/>
      <c r="AK262" s="58"/>
      <c r="AL262" s="55"/>
      <c r="AM262" s="55"/>
      <c r="AN262" s="55"/>
      <c r="AO262" s="55"/>
      <c r="AP262" s="55"/>
      <c r="AQ262" s="55"/>
      <c r="AR262" s="55"/>
      <c r="AS262" s="55"/>
      <c r="AT262" s="55"/>
      <c r="AU262" s="55"/>
      <c r="AV262" s="57"/>
      <c r="AW262" s="55"/>
      <c r="AX262" s="55"/>
      <c r="AY262" s="55"/>
      <c r="AZ262" s="55"/>
      <c r="BA262" s="55"/>
      <c r="BB262" s="55"/>
      <c r="BC262" s="55"/>
      <c r="BD262" s="55">
        <v>1</v>
      </c>
      <c r="BE262" s="55"/>
      <c r="BF262" s="55"/>
      <c r="BG262" s="58"/>
      <c r="BH262" s="55"/>
      <c r="BI262" s="55"/>
      <c r="BJ262" s="55"/>
      <c r="BK262" s="55"/>
      <c r="BL262" s="55"/>
      <c r="BM262" s="58"/>
      <c r="BN262" s="55"/>
      <c r="BO262" s="55">
        <v>1</v>
      </c>
      <c r="BP262" s="57"/>
      <c r="BQ262" s="58">
        <v>1</v>
      </c>
      <c r="BR262" s="55">
        <v>1</v>
      </c>
      <c r="BS262" s="55"/>
      <c r="BT262" s="87" t="s">
        <v>757</v>
      </c>
      <c r="BU262" s="56"/>
      <c r="BV262" s="56"/>
      <c r="BW262" s="56"/>
      <c r="BX262" s="55"/>
    </row>
    <row r="263" spans="1:76" ht="28" customHeight="1" x14ac:dyDescent="0.15">
      <c r="A263" s="86">
        <v>259</v>
      </c>
      <c r="B263" s="58" t="s">
        <v>309</v>
      </c>
      <c r="C263" s="57">
        <v>1</v>
      </c>
      <c r="D263" s="55">
        <v>1</v>
      </c>
      <c r="E263" s="55">
        <v>1</v>
      </c>
      <c r="F263" s="55"/>
      <c r="G263" s="55"/>
      <c r="H263" s="55">
        <v>1</v>
      </c>
      <c r="I263" s="55"/>
      <c r="J263" s="55">
        <v>1</v>
      </c>
      <c r="K263" s="62"/>
      <c r="L263" s="56"/>
      <c r="M263" s="56">
        <v>1</v>
      </c>
      <c r="N263" s="56"/>
      <c r="O263" s="56"/>
      <c r="P263" s="56">
        <v>1</v>
      </c>
      <c r="Q263" s="56"/>
      <c r="R263" s="56"/>
      <c r="S263" s="56"/>
      <c r="T263" s="56"/>
      <c r="U263" s="56"/>
      <c r="V263" s="56"/>
      <c r="W263" s="56"/>
      <c r="X263" s="62" t="s">
        <v>444</v>
      </c>
      <c r="Y263" s="55"/>
      <c r="Z263" s="55"/>
      <c r="AA263" s="55"/>
      <c r="AB263" s="55"/>
      <c r="AC263" s="55"/>
      <c r="AD263" s="55"/>
      <c r="AE263" s="58"/>
      <c r="AF263" s="57"/>
      <c r="AG263" s="55"/>
      <c r="AH263" s="55">
        <v>1</v>
      </c>
      <c r="AI263" s="55"/>
      <c r="AJ263" s="55"/>
      <c r="AK263" s="58"/>
      <c r="AL263" s="55"/>
      <c r="AM263" s="55"/>
      <c r="AN263" s="55"/>
      <c r="AO263" s="55"/>
      <c r="AP263" s="55"/>
      <c r="AQ263" s="55"/>
      <c r="AR263" s="55"/>
      <c r="AS263" s="55"/>
      <c r="AT263" s="55"/>
      <c r="AU263" s="55"/>
      <c r="AV263" s="57"/>
      <c r="AW263" s="55"/>
      <c r="AX263" s="55"/>
      <c r="AY263" s="55"/>
      <c r="AZ263" s="55"/>
      <c r="BA263" s="55"/>
      <c r="BB263" s="55"/>
      <c r="BC263" s="55"/>
      <c r="BD263" s="55">
        <v>1</v>
      </c>
      <c r="BE263" s="55"/>
      <c r="BF263" s="55"/>
      <c r="BG263" s="58"/>
      <c r="BH263" s="55"/>
      <c r="BI263" s="55"/>
      <c r="BJ263" s="55"/>
      <c r="BK263" s="55"/>
      <c r="BL263" s="55"/>
      <c r="BM263" s="58"/>
      <c r="BN263" s="55"/>
      <c r="BO263" s="55">
        <v>1</v>
      </c>
      <c r="BP263" s="57">
        <v>1</v>
      </c>
      <c r="BQ263" s="58"/>
      <c r="BR263" s="55">
        <v>1</v>
      </c>
      <c r="BS263" s="55"/>
      <c r="BT263" s="87" t="s">
        <v>758</v>
      </c>
      <c r="BU263" s="56"/>
      <c r="BV263" s="56"/>
      <c r="BW263" s="56"/>
      <c r="BX263" s="55"/>
    </row>
    <row r="264" spans="1:76" ht="28" customHeight="1" x14ac:dyDescent="0.15">
      <c r="A264" s="86">
        <v>260</v>
      </c>
      <c r="B264" s="58" t="s">
        <v>309</v>
      </c>
      <c r="C264" s="57">
        <v>1</v>
      </c>
      <c r="D264" s="55">
        <v>1</v>
      </c>
      <c r="E264" s="55">
        <v>1</v>
      </c>
      <c r="F264" s="55"/>
      <c r="G264" s="55"/>
      <c r="H264" s="55">
        <v>1</v>
      </c>
      <c r="I264" s="55"/>
      <c r="J264" s="55"/>
      <c r="K264" s="62"/>
      <c r="L264" s="56"/>
      <c r="M264" s="56"/>
      <c r="N264" s="56"/>
      <c r="O264" s="56"/>
      <c r="P264" s="56"/>
      <c r="Q264" s="56">
        <v>1</v>
      </c>
      <c r="R264" s="56"/>
      <c r="S264" s="56"/>
      <c r="T264" s="56"/>
      <c r="U264" s="56"/>
      <c r="V264" s="56"/>
      <c r="W264" s="56"/>
      <c r="X264" s="62" t="s">
        <v>436</v>
      </c>
      <c r="Y264" s="55"/>
      <c r="Z264" s="55"/>
      <c r="AA264" s="55"/>
      <c r="AB264" s="55"/>
      <c r="AC264" s="55"/>
      <c r="AD264" s="55"/>
      <c r="AE264" s="58"/>
      <c r="AF264" s="57"/>
      <c r="AG264" s="55"/>
      <c r="AH264" s="55"/>
      <c r="AI264" s="55"/>
      <c r="AJ264" s="55"/>
      <c r="AK264" s="58"/>
      <c r="AL264" s="55"/>
      <c r="AM264" s="55"/>
      <c r="AN264" s="55"/>
      <c r="AO264" s="55"/>
      <c r="AP264" s="55"/>
      <c r="AQ264" s="55"/>
      <c r="AR264" s="55"/>
      <c r="AS264" s="55"/>
      <c r="AT264" s="55"/>
      <c r="AU264" s="55"/>
      <c r="AV264" s="57">
        <v>1</v>
      </c>
      <c r="AW264" s="55"/>
      <c r="AX264" s="55"/>
      <c r="AY264" s="55"/>
      <c r="AZ264" s="55"/>
      <c r="BA264" s="55"/>
      <c r="BB264" s="55"/>
      <c r="BC264" s="55"/>
      <c r="BD264" s="55"/>
      <c r="BE264" s="55"/>
      <c r="BF264" s="55"/>
      <c r="BG264" s="58"/>
      <c r="BH264" s="55"/>
      <c r="BI264" s="55"/>
      <c r="BJ264" s="55"/>
      <c r="BK264" s="55"/>
      <c r="BL264" s="55"/>
      <c r="BM264" s="58"/>
      <c r="BN264" s="55"/>
      <c r="BO264" s="55">
        <v>1</v>
      </c>
      <c r="BP264" s="57"/>
      <c r="BQ264" s="58">
        <v>1</v>
      </c>
      <c r="BR264" s="55">
        <v>1</v>
      </c>
      <c r="BS264" s="55"/>
      <c r="BT264" s="87" t="s">
        <v>759</v>
      </c>
      <c r="BU264" s="56"/>
      <c r="BV264" s="56"/>
      <c r="BW264" s="56"/>
      <c r="BX264" s="55"/>
    </row>
    <row r="265" spans="1:76" ht="28" customHeight="1" x14ac:dyDescent="0.15">
      <c r="A265" s="86">
        <v>261</v>
      </c>
      <c r="B265" s="58" t="s">
        <v>309</v>
      </c>
      <c r="C265" s="57">
        <v>1</v>
      </c>
      <c r="D265" s="55">
        <v>1</v>
      </c>
      <c r="E265" s="55">
        <v>1</v>
      </c>
      <c r="F265" s="55"/>
      <c r="G265" s="55"/>
      <c r="H265" s="55">
        <v>1</v>
      </c>
      <c r="I265" s="55"/>
      <c r="J265" s="55"/>
      <c r="K265" s="62"/>
      <c r="L265" s="56"/>
      <c r="M265" s="56">
        <v>1</v>
      </c>
      <c r="N265" s="56"/>
      <c r="O265" s="56"/>
      <c r="P265" s="56">
        <v>1</v>
      </c>
      <c r="Q265" s="56">
        <v>1</v>
      </c>
      <c r="R265" s="56"/>
      <c r="S265" s="56"/>
      <c r="T265" s="56"/>
      <c r="U265" s="56"/>
      <c r="V265" s="56"/>
      <c r="W265" s="56"/>
      <c r="X265" s="62" t="s">
        <v>445</v>
      </c>
      <c r="Y265" s="55"/>
      <c r="Z265" s="55"/>
      <c r="AA265" s="55"/>
      <c r="AB265" s="55"/>
      <c r="AC265" s="55"/>
      <c r="AD265" s="55"/>
      <c r="AE265" s="58"/>
      <c r="AF265" s="57"/>
      <c r="AG265" s="55"/>
      <c r="AH265" s="55"/>
      <c r="AI265" s="55"/>
      <c r="AJ265" s="55"/>
      <c r="AK265" s="58"/>
      <c r="AL265" s="55"/>
      <c r="AM265" s="55"/>
      <c r="AN265" s="55"/>
      <c r="AO265" s="55"/>
      <c r="AP265" s="55"/>
      <c r="AQ265" s="55"/>
      <c r="AR265" s="55"/>
      <c r="AS265" s="55"/>
      <c r="AT265" s="55"/>
      <c r="AU265" s="55"/>
      <c r="AV265" s="57">
        <v>1</v>
      </c>
      <c r="AW265" s="55"/>
      <c r="AX265" s="55"/>
      <c r="AY265" s="55"/>
      <c r="AZ265" s="55"/>
      <c r="BA265" s="55"/>
      <c r="BB265" s="55"/>
      <c r="BC265" s="55"/>
      <c r="BD265" s="55"/>
      <c r="BE265" s="55"/>
      <c r="BF265" s="55"/>
      <c r="BG265" s="58"/>
      <c r="BH265" s="55"/>
      <c r="BI265" s="55"/>
      <c r="BJ265" s="55"/>
      <c r="BK265" s="55"/>
      <c r="BL265" s="55"/>
      <c r="BM265" s="58"/>
      <c r="BN265" s="55"/>
      <c r="BO265" s="55">
        <v>1</v>
      </c>
      <c r="BP265" s="57"/>
      <c r="BQ265" s="58">
        <v>1</v>
      </c>
      <c r="BR265" s="55">
        <v>1</v>
      </c>
      <c r="BS265" s="55"/>
      <c r="BT265" s="87" t="s">
        <v>760</v>
      </c>
      <c r="BU265" s="56"/>
      <c r="BV265" s="56"/>
      <c r="BW265" s="56"/>
      <c r="BX265" s="55"/>
    </row>
    <row r="266" spans="1:76" ht="28" customHeight="1" x14ac:dyDescent="0.15">
      <c r="A266" s="86">
        <v>262</v>
      </c>
      <c r="B266" s="58" t="s">
        <v>309</v>
      </c>
      <c r="C266" s="57">
        <v>1</v>
      </c>
      <c r="D266" s="55">
        <v>1</v>
      </c>
      <c r="E266" s="55">
        <v>1</v>
      </c>
      <c r="F266" s="55"/>
      <c r="G266" s="55"/>
      <c r="H266" s="55">
        <v>1</v>
      </c>
      <c r="I266" s="55"/>
      <c r="J266" s="55"/>
      <c r="K266" s="62"/>
      <c r="L266" s="56"/>
      <c r="M266" s="56"/>
      <c r="N266" s="56"/>
      <c r="O266" s="56"/>
      <c r="P266" s="56">
        <v>1</v>
      </c>
      <c r="Q266" s="56">
        <v>1</v>
      </c>
      <c r="R266" s="56"/>
      <c r="S266" s="56"/>
      <c r="T266" s="56"/>
      <c r="U266" s="56"/>
      <c r="V266" s="56"/>
      <c r="W266" s="56"/>
      <c r="X266" s="62" t="s">
        <v>445</v>
      </c>
      <c r="Y266" s="55"/>
      <c r="Z266" s="55"/>
      <c r="AA266" s="55"/>
      <c r="AB266" s="55"/>
      <c r="AC266" s="55"/>
      <c r="AD266" s="55"/>
      <c r="AE266" s="58"/>
      <c r="AF266" s="57"/>
      <c r="AG266" s="55"/>
      <c r="AH266" s="55"/>
      <c r="AI266" s="55"/>
      <c r="AJ266" s="55"/>
      <c r="AK266" s="58"/>
      <c r="AL266" s="55"/>
      <c r="AM266" s="55"/>
      <c r="AN266" s="55"/>
      <c r="AO266" s="55"/>
      <c r="AP266" s="55"/>
      <c r="AQ266" s="55"/>
      <c r="AR266" s="55"/>
      <c r="AS266" s="55"/>
      <c r="AT266" s="55"/>
      <c r="AU266" s="55"/>
      <c r="AV266" s="57">
        <v>1</v>
      </c>
      <c r="AW266" s="55"/>
      <c r="AX266" s="55"/>
      <c r="AY266" s="55"/>
      <c r="AZ266" s="55"/>
      <c r="BA266" s="55"/>
      <c r="BB266" s="55"/>
      <c r="BC266" s="55"/>
      <c r="BD266" s="55"/>
      <c r="BE266" s="55"/>
      <c r="BF266" s="55">
        <v>1</v>
      </c>
      <c r="BG266" s="58"/>
      <c r="BH266" s="55"/>
      <c r="BI266" s="55"/>
      <c r="BJ266" s="55"/>
      <c r="BK266" s="55"/>
      <c r="BL266" s="55"/>
      <c r="BM266" s="58"/>
      <c r="BN266" s="55"/>
      <c r="BO266" s="55">
        <v>1</v>
      </c>
      <c r="BP266" s="57"/>
      <c r="BQ266" s="58">
        <v>1</v>
      </c>
      <c r="BR266" s="55">
        <v>1</v>
      </c>
      <c r="BS266" s="55"/>
      <c r="BT266" s="87" t="s">
        <v>761</v>
      </c>
      <c r="BU266" s="56"/>
      <c r="BV266" s="56"/>
      <c r="BW266" s="56"/>
      <c r="BX266" s="55"/>
    </row>
    <row r="267" spans="1:76" ht="28" customHeight="1" x14ac:dyDescent="0.15">
      <c r="A267" s="86">
        <v>263</v>
      </c>
      <c r="B267" s="58" t="s">
        <v>309</v>
      </c>
      <c r="C267" s="57">
        <v>1</v>
      </c>
      <c r="D267" s="55">
        <v>1</v>
      </c>
      <c r="E267" s="55">
        <v>1</v>
      </c>
      <c r="F267" s="55"/>
      <c r="G267" s="55"/>
      <c r="H267" s="55">
        <v>1</v>
      </c>
      <c r="I267" s="55"/>
      <c r="J267" s="55"/>
      <c r="K267" s="62"/>
      <c r="L267" s="56"/>
      <c r="M267" s="56"/>
      <c r="N267" s="56"/>
      <c r="O267" s="56"/>
      <c r="P267" s="56"/>
      <c r="Q267" s="56"/>
      <c r="R267" s="56"/>
      <c r="S267" s="56"/>
      <c r="T267" s="56"/>
      <c r="U267" s="56"/>
      <c r="V267" s="56"/>
      <c r="W267" s="56"/>
      <c r="X267" s="62" t="s">
        <v>446</v>
      </c>
      <c r="Y267" s="55"/>
      <c r="Z267" s="55"/>
      <c r="AA267" s="55"/>
      <c r="AB267" s="55"/>
      <c r="AC267" s="55"/>
      <c r="AD267" s="55"/>
      <c r="AE267" s="58"/>
      <c r="AF267" s="57"/>
      <c r="AG267" s="55"/>
      <c r="AH267" s="55"/>
      <c r="AI267" s="55"/>
      <c r="AJ267" s="55"/>
      <c r="AK267" s="58"/>
      <c r="AL267" s="55"/>
      <c r="AM267" s="55"/>
      <c r="AN267" s="55"/>
      <c r="AO267" s="55"/>
      <c r="AP267" s="55"/>
      <c r="AQ267" s="55"/>
      <c r="AR267" s="55"/>
      <c r="AS267" s="55"/>
      <c r="AT267" s="55"/>
      <c r="AU267" s="55"/>
      <c r="AV267" s="57">
        <v>1</v>
      </c>
      <c r="AW267" s="55"/>
      <c r="AX267" s="55"/>
      <c r="AY267" s="55"/>
      <c r="AZ267" s="55"/>
      <c r="BA267" s="55"/>
      <c r="BB267" s="55"/>
      <c r="BC267" s="55"/>
      <c r="BD267" s="55"/>
      <c r="BE267" s="55"/>
      <c r="BF267" s="55"/>
      <c r="BG267" s="58"/>
      <c r="BH267" s="55"/>
      <c r="BI267" s="55"/>
      <c r="BJ267" s="55"/>
      <c r="BK267" s="55"/>
      <c r="BL267" s="55"/>
      <c r="BM267" s="58"/>
      <c r="BN267" s="55"/>
      <c r="BO267" s="55">
        <v>1</v>
      </c>
      <c r="BP267" s="57"/>
      <c r="BQ267" s="58">
        <v>1</v>
      </c>
      <c r="BR267" s="55">
        <v>1</v>
      </c>
      <c r="BS267" s="55"/>
      <c r="BT267" s="87" t="s">
        <v>762</v>
      </c>
      <c r="BU267" s="56"/>
      <c r="BV267" s="56"/>
      <c r="BW267" s="56"/>
      <c r="BX267" s="55"/>
    </row>
    <row r="268" spans="1:76" ht="28" customHeight="1" x14ac:dyDescent="0.15">
      <c r="A268" s="86">
        <v>264</v>
      </c>
      <c r="B268" s="58" t="s">
        <v>309</v>
      </c>
      <c r="C268" s="57">
        <v>1</v>
      </c>
      <c r="D268" s="55">
        <v>1</v>
      </c>
      <c r="E268" s="55">
        <v>1</v>
      </c>
      <c r="F268" s="55"/>
      <c r="G268" s="55"/>
      <c r="H268" s="55">
        <v>1</v>
      </c>
      <c r="I268" s="55"/>
      <c r="J268" s="55"/>
      <c r="K268" s="62"/>
      <c r="L268" s="56"/>
      <c r="M268" s="56"/>
      <c r="N268" s="56"/>
      <c r="O268" s="56"/>
      <c r="P268" s="56">
        <v>1</v>
      </c>
      <c r="Q268" s="56">
        <v>1</v>
      </c>
      <c r="R268" s="56"/>
      <c r="S268" s="56"/>
      <c r="T268" s="56"/>
      <c r="U268" s="56"/>
      <c r="V268" s="56"/>
      <c r="W268" s="56"/>
      <c r="X268" s="62" t="s">
        <v>447</v>
      </c>
      <c r="Y268" s="55"/>
      <c r="Z268" s="55"/>
      <c r="AA268" s="55"/>
      <c r="AB268" s="55"/>
      <c r="AC268" s="55"/>
      <c r="AD268" s="55"/>
      <c r="AE268" s="58"/>
      <c r="AF268" s="57"/>
      <c r="AG268" s="55"/>
      <c r="AH268" s="55"/>
      <c r="AI268" s="55"/>
      <c r="AJ268" s="55"/>
      <c r="AK268" s="58"/>
      <c r="AL268" s="55"/>
      <c r="AM268" s="55"/>
      <c r="AN268" s="55"/>
      <c r="AO268" s="55"/>
      <c r="AP268" s="55"/>
      <c r="AQ268" s="55"/>
      <c r="AR268" s="55"/>
      <c r="AS268" s="55"/>
      <c r="AT268" s="55"/>
      <c r="AU268" s="55"/>
      <c r="AV268" s="57">
        <v>1</v>
      </c>
      <c r="AW268" s="55"/>
      <c r="AX268" s="55"/>
      <c r="AY268" s="55"/>
      <c r="AZ268" s="55"/>
      <c r="BA268" s="55"/>
      <c r="BB268" s="55"/>
      <c r="BC268" s="55"/>
      <c r="BD268" s="55"/>
      <c r="BE268" s="55"/>
      <c r="BF268" s="55"/>
      <c r="BG268" s="58"/>
      <c r="BH268" s="55"/>
      <c r="BI268" s="55"/>
      <c r="BJ268" s="55"/>
      <c r="BK268" s="55"/>
      <c r="BL268" s="55"/>
      <c r="BM268" s="58"/>
      <c r="BN268" s="55"/>
      <c r="BO268" s="55">
        <v>1</v>
      </c>
      <c r="BP268" s="57"/>
      <c r="BQ268" s="58">
        <v>1</v>
      </c>
      <c r="BR268" s="55">
        <v>1</v>
      </c>
      <c r="BS268" s="55"/>
      <c r="BT268" s="87" t="s">
        <v>763</v>
      </c>
      <c r="BU268" s="56"/>
      <c r="BV268" s="56"/>
      <c r="BW268" s="56"/>
      <c r="BX268" s="55"/>
    </row>
    <row r="269" spans="1:76" ht="28" customHeight="1" x14ac:dyDescent="0.15">
      <c r="A269" s="86">
        <v>265</v>
      </c>
      <c r="B269" s="58" t="s">
        <v>309</v>
      </c>
      <c r="C269" s="57">
        <v>1</v>
      </c>
      <c r="D269" s="55">
        <v>1</v>
      </c>
      <c r="E269" s="55">
        <v>1</v>
      </c>
      <c r="F269" s="55"/>
      <c r="G269" s="55"/>
      <c r="H269" s="55"/>
      <c r="I269" s="55"/>
      <c r="J269" s="55">
        <v>1</v>
      </c>
      <c r="K269" s="62"/>
      <c r="L269" s="56"/>
      <c r="M269" s="56"/>
      <c r="N269" s="56"/>
      <c r="O269" s="56"/>
      <c r="P269" s="56"/>
      <c r="Q269" s="56"/>
      <c r="R269" s="56"/>
      <c r="S269" s="56"/>
      <c r="T269" s="56"/>
      <c r="U269" s="56"/>
      <c r="V269" s="56"/>
      <c r="W269" s="56"/>
      <c r="X269" s="62" t="s">
        <v>448</v>
      </c>
      <c r="Y269" s="55"/>
      <c r="Z269" s="55"/>
      <c r="AA269" s="55"/>
      <c r="AB269" s="55"/>
      <c r="AC269" s="55"/>
      <c r="AD269" s="55"/>
      <c r="AE269" s="58"/>
      <c r="AF269" s="57"/>
      <c r="AG269" s="55"/>
      <c r="AH269" s="55"/>
      <c r="AI269" s="55"/>
      <c r="AJ269" s="55"/>
      <c r="AK269" s="58"/>
      <c r="AL269" s="55"/>
      <c r="AM269" s="55"/>
      <c r="AN269" s="55"/>
      <c r="AO269" s="55"/>
      <c r="AP269" s="55"/>
      <c r="AQ269" s="55"/>
      <c r="AR269" s="55"/>
      <c r="AS269" s="55"/>
      <c r="AT269" s="55"/>
      <c r="AU269" s="55"/>
      <c r="AV269" s="57">
        <v>1</v>
      </c>
      <c r="AW269" s="55"/>
      <c r="AX269" s="55"/>
      <c r="AY269" s="55"/>
      <c r="AZ269" s="55"/>
      <c r="BA269" s="55"/>
      <c r="BB269" s="55"/>
      <c r="BC269" s="55"/>
      <c r="BD269" s="55"/>
      <c r="BE269" s="55"/>
      <c r="BF269" s="55"/>
      <c r="BG269" s="58"/>
      <c r="BH269" s="55"/>
      <c r="BI269" s="55"/>
      <c r="BJ269" s="55"/>
      <c r="BK269" s="55"/>
      <c r="BL269" s="55"/>
      <c r="BM269" s="58"/>
      <c r="BN269" s="55"/>
      <c r="BO269" s="55">
        <v>1</v>
      </c>
      <c r="BP269" s="57"/>
      <c r="BQ269" s="58">
        <v>1</v>
      </c>
      <c r="BR269" s="55">
        <v>1</v>
      </c>
      <c r="BS269" s="55"/>
      <c r="BT269" s="87" t="s">
        <v>764</v>
      </c>
      <c r="BU269" s="56"/>
      <c r="BV269" s="56"/>
      <c r="BW269" s="56"/>
      <c r="BX269" s="55"/>
    </row>
    <row r="270" spans="1:76" ht="28" customHeight="1" x14ac:dyDescent="0.15">
      <c r="A270" s="86">
        <v>266</v>
      </c>
      <c r="B270" s="58" t="s">
        <v>309</v>
      </c>
      <c r="C270" s="57">
        <v>1</v>
      </c>
      <c r="D270" s="55">
        <v>1</v>
      </c>
      <c r="E270" s="55">
        <v>1</v>
      </c>
      <c r="F270" s="55"/>
      <c r="G270" s="55"/>
      <c r="H270" s="55">
        <v>1</v>
      </c>
      <c r="I270" s="55"/>
      <c r="J270" s="55"/>
      <c r="K270" s="62"/>
      <c r="L270" s="56"/>
      <c r="M270" s="56">
        <v>1</v>
      </c>
      <c r="N270" s="56"/>
      <c r="O270" s="56"/>
      <c r="P270" s="56">
        <v>1</v>
      </c>
      <c r="Q270" s="56">
        <v>1</v>
      </c>
      <c r="R270" s="56"/>
      <c r="S270" s="56"/>
      <c r="T270" s="56"/>
      <c r="U270" s="56"/>
      <c r="V270" s="56"/>
      <c r="W270" s="56"/>
      <c r="X270" s="62" t="s">
        <v>449</v>
      </c>
      <c r="Y270" s="55"/>
      <c r="Z270" s="55"/>
      <c r="AA270" s="55"/>
      <c r="AB270" s="55"/>
      <c r="AC270" s="55"/>
      <c r="AD270" s="55"/>
      <c r="AE270" s="58"/>
      <c r="AF270" s="57"/>
      <c r="AG270" s="55"/>
      <c r="AH270" s="55"/>
      <c r="AI270" s="55"/>
      <c r="AJ270" s="55"/>
      <c r="AK270" s="58"/>
      <c r="AL270" s="55"/>
      <c r="AM270" s="55"/>
      <c r="AN270" s="55"/>
      <c r="AO270" s="55"/>
      <c r="AP270" s="55"/>
      <c r="AQ270" s="55"/>
      <c r="AR270" s="55"/>
      <c r="AS270" s="55"/>
      <c r="AT270" s="55"/>
      <c r="AU270" s="55"/>
      <c r="AV270" s="57">
        <v>1</v>
      </c>
      <c r="AW270" s="55"/>
      <c r="AX270" s="55"/>
      <c r="AY270" s="55"/>
      <c r="AZ270" s="55"/>
      <c r="BA270" s="55"/>
      <c r="BB270" s="55"/>
      <c r="BC270" s="55"/>
      <c r="BD270" s="55"/>
      <c r="BE270" s="55"/>
      <c r="BF270" s="55"/>
      <c r="BG270" s="58"/>
      <c r="BH270" s="55"/>
      <c r="BI270" s="55"/>
      <c r="BJ270" s="55"/>
      <c r="BK270" s="55"/>
      <c r="BL270" s="55"/>
      <c r="BM270" s="58"/>
      <c r="BN270" s="55"/>
      <c r="BO270" s="55">
        <v>1</v>
      </c>
      <c r="BP270" s="57"/>
      <c r="BQ270" s="58">
        <v>1</v>
      </c>
      <c r="BR270" s="55">
        <v>1</v>
      </c>
      <c r="BS270" s="55"/>
      <c r="BT270" s="87" t="s">
        <v>765</v>
      </c>
      <c r="BU270" s="56"/>
      <c r="BV270" s="56"/>
      <c r="BW270" s="56"/>
      <c r="BX270" s="55"/>
    </row>
    <row r="271" spans="1:76" ht="28" customHeight="1" x14ac:dyDescent="0.15">
      <c r="A271" s="86">
        <v>267</v>
      </c>
      <c r="B271" s="58" t="s">
        <v>309</v>
      </c>
      <c r="C271" s="57">
        <v>1</v>
      </c>
      <c r="D271" s="55">
        <v>1</v>
      </c>
      <c r="E271" s="55">
        <v>1</v>
      </c>
      <c r="F271" s="55"/>
      <c r="G271" s="55"/>
      <c r="H271" s="55">
        <v>1</v>
      </c>
      <c r="I271" s="55"/>
      <c r="J271" s="55">
        <v>1</v>
      </c>
      <c r="K271" s="62"/>
      <c r="L271" s="56"/>
      <c r="M271" s="56">
        <v>1</v>
      </c>
      <c r="N271" s="56"/>
      <c r="O271" s="56"/>
      <c r="P271" s="56">
        <v>1</v>
      </c>
      <c r="Q271" s="56"/>
      <c r="R271" s="56"/>
      <c r="S271" s="56"/>
      <c r="T271" s="56"/>
      <c r="U271" s="56"/>
      <c r="V271" s="56"/>
      <c r="W271" s="56"/>
      <c r="X271" s="62" t="s">
        <v>450</v>
      </c>
      <c r="Y271" s="55"/>
      <c r="Z271" s="55"/>
      <c r="AA271" s="55"/>
      <c r="AB271" s="55"/>
      <c r="AC271" s="55"/>
      <c r="AD271" s="55"/>
      <c r="AE271" s="58"/>
      <c r="AF271" s="57"/>
      <c r="AG271" s="55"/>
      <c r="AH271" s="55"/>
      <c r="AI271" s="55"/>
      <c r="AJ271" s="55"/>
      <c r="AK271" s="58"/>
      <c r="AL271" s="55"/>
      <c r="AM271" s="55"/>
      <c r="AN271" s="55"/>
      <c r="AO271" s="55"/>
      <c r="AP271" s="55"/>
      <c r="AQ271" s="55"/>
      <c r="AR271" s="55"/>
      <c r="AS271" s="55"/>
      <c r="AT271" s="55"/>
      <c r="AU271" s="55"/>
      <c r="AV271" s="57">
        <v>1</v>
      </c>
      <c r="AW271" s="55"/>
      <c r="AX271" s="55"/>
      <c r="AY271" s="55"/>
      <c r="AZ271" s="55"/>
      <c r="BA271" s="55"/>
      <c r="BB271" s="55"/>
      <c r="BC271" s="55"/>
      <c r="BD271" s="55"/>
      <c r="BE271" s="55"/>
      <c r="BF271" s="55"/>
      <c r="BG271" s="58"/>
      <c r="BH271" s="55"/>
      <c r="BI271" s="55"/>
      <c r="BJ271" s="55"/>
      <c r="BK271" s="55"/>
      <c r="BL271" s="55"/>
      <c r="BM271" s="58"/>
      <c r="BN271" s="55"/>
      <c r="BO271" s="55">
        <v>1</v>
      </c>
      <c r="BP271" s="57"/>
      <c r="BQ271" s="58">
        <v>1</v>
      </c>
      <c r="BR271" s="55">
        <v>1</v>
      </c>
      <c r="BS271" s="55"/>
      <c r="BT271" s="87" t="s">
        <v>766</v>
      </c>
      <c r="BU271" s="56"/>
      <c r="BV271" s="56"/>
      <c r="BW271" s="56"/>
      <c r="BX271" s="55"/>
    </row>
    <row r="272" spans="1:76" ht="28" customHeight="1" x14ac:dyDescent="0.15">
      <c r="A272" s="86">
        <v>268</v>
      </c>
      <c r="B272" s="58" t="s">
        <v>309</v>
      </c>
      <c r="C272" s="57">
        <v>1</v>
      </c>
      <c r="D272" s="55">
        <v>1</v>
      </c>
      <c r="E272" s="55">
        <v>1</v>
      </c>
      <c r="F272" s="55"/>
      <c r="G272" s="55"/>
      <c r="H272" s="55">
        <v>1</v>
      </c>
      <c r="I272" s="55"/>
      <c r="J272" s="55">
        <v>1</v>
      </c>
      <c r="K272" s="62"/>
      <c r="L272" s="56"/>
      <c r="M272" s="56"/>
      <c r="N272" s="56"/>
      <c r="O272" s="56"/>
      <c r="P272" s="56"/>
      <c r="Q272" s="56">
        <v>1</v>
      </c>
      <c r="R272" s="56"/>
      <c r="S272" s="56"/>
      <c r="T272" s="56"/>
      <c r="U272" s="56"/>
      <c r="V272" s="56"/>
      <c r="W272" s="56"/>
      <c r="X272" s="62" t="s">
        <v>451</v>
      </c>
      <c r="Y272" s="55"/>
      <c r="Z272" s="55"/>
      <c r="AA272" s="55"/>
      <c r="AB272" s="55"/>
      <c r="AC272" s="55"/>
      <c r="AD272" s="55"/>
      <c r="AE272" s="58"/>
      <c r="AF272" s="57"/>
      <c r="AG272" s="55"/>
      <c r="AH272" s="55"/>
      <c r="AI272" s="55"/>
      <c r="AJ272" s="55"/>
      <c r="AK272" s="58"/>
      <c r="AL272" s="55"/>
      <c r="AM272" s="55"/>
      <c r="AN272" s="55"/>
      <c r="AO272" s="55"/>
      <c r="AP272" s="55"/>
      <c r="AQ272" s="55"/>
      <c r="AR272" s="55"/>
      <c r="AS272" s="55"/>
      <c r="AT272" s="55"/>
      <c r="AU272" s="55"/>
      <c r="AV272" s="57">
        <v>1</v>
      </c>
      <c r="AW272" s="55"/>
      <c r="AX272" s="55"/>
      <c r="AY272" s="55"/>
      <c r="AZ272" s="55"/>
      <c r="BA272" s="55"/>
      <c r="BB272" s="55"/>
      <c r="BC272" s="55"/>
      <c r="BD272" s="55"/>
      <c r="BE272" s="55"/>
      <c r="BF272" s="55"/>
      <c r="BG272" s="58"/>
      <c r="BH272" s="55"/>
      <c r="BI272" s="55"/>
      <c r="BJ272" s="55"/>
      <c r="BK272" s="55"/>
      <c r="BL272" s="55"/>
      <c r="BM272" s="58"/>
      <c r="BN272" s="55"/>
      <c r="BO272" s="55">
        <v>1</v>
      </c>
      <c r="BP272" s="57"/>
      <c r="BQ272" s="58">
        <v>1</v>
      </c>
      <c r="BR272" s="55">
        <v>1</v>
      </c>
      <c r="BS272" s="55"/>
      <c r="BT272" s="87" t="s">
        <v>767</v>
      </c>
      <c r="BU272" s="56"/>
      <c r="BV272" s="56"/>
      <c r="BW272" s="56"/>
      <c r="BX272" s="55"/>
    </row>
    <row r="273" spans="1:76" ht="28" customHeight="1" x14ac:dyDescent="0.15">
      <c r="A273" s="86">
        <v>269</v>
      </c>
      <c r="B273" s="58" t="s">
        <v>309</v>
      </c>
      <c r="C273" s="57">
        <v>1</v>
      </c>
      <c r="D273" s="55">
        <v>1</v>
      </c>
      <c r="E273" s="55">
        <v>1</v>
      </c>
      <c r="F273" s="55"/>
      <c r="G273" s="55"/>
      <c r="H273" s="55">
        <v>1</v>
      </c>
      <c r="I273" s="55"/>
      <c r="J273" s="55"/>
      <c r="K273" s="62"/>
      <c r="L273" s="56"/>
      <c r="M273" s="56"/>
      <c r="N273" s="56"/>
      <c r="O273" s="56"/>
      <c r="P273" s="56"/>
      <c r="Q273" s="56">
        <v>1</v>
      </c>
      <c r="R273" s="56"/>
      <c r="S273" s="56"/>
      <c r="T273" s="56"/>
      <c r="U273" s="56"/>
      <c r="V273" s="56"/>
      <c r="W273" s="56"/>
      <c r="X273" s="62" t="s">
        <v>452</v>
      </c>
      <c r="Y273" s="55"/>
      <c r="Z273" s="55"/>
      <c r="AA273" s="55"/>
      <c r="AB273" s="55"/>
      <c r="AC273" s="55"/>
      <c r="AD273" s="55"/>
      <c r="AE273" s="58"/>
      <c r="AF273" s="57"/>
      <c r="AG273" s="55"/>
      <c r="AH273" s="55"/>
      <c r="AI273" s="55"/>
      <c r="AJ273" s="55"/>
      <c r="AK273" s="58"/>
      <c r="AL273" s="55"/>
      <c r="AM273" s="55"/>
      <c r="AN273" s="55"/>
      <c r="AO273" s="55"/>
      <c r="AP273" s="55"/>
      <c r="AQ273" s="55"/>
      <c r="AR273" s="55"/>
      <c r="AS273" s="55"/>
      <c r="AT273" s="55"/>
      <c r="AU273" s="55"/>
      <c r="AV273" s="57">
        <v>1</v>
      </c>
      <c r="AW273" s="55"/>
      <c r="AX273" s="55"/>
      <c r="AY273" s="55"/>
      <c r="AZ273" s="55"/>
      <c r="BA273" s="55"/>
      <c r="BB273" s="55"/>
      <c r="BC273" s="55">
        <v>1</v>
      </c>
      <c r="BD273" s="55"/>
      <c r="BE273" s="55"/>
      <c r="BF273" s="55"/>
      <c r="BG273" s="58"/>
      <c r="BH273" s="55"/>
      <c r="BI273" s="55"/>
      <c r="BJ273" s="55"/>
      <c r="BK273" s="55"/>
      <c r="BL273" s="55"/>
      <c r="BM273" s="58"/>
      <c r="BN273" s="55"/>
      <c r="BO273" s="55">
        <v>1</v>
      </c>
      <c r="BP273" s="57"/>
      <c r="BQ273" s="58">
        <v>1</v>
      </c>
      <c r="BR273" s="55">
        <v>1</v>
      </c>
      <c r="BS273" s="55"/>
      <c r="BT273" s="87" t="s">
        <v>768</v>
      </c>
      <c r="BU273" s="56"/>
      <c r="BV273" s="56"/>
      <c r="BW273" s="56"/>
      <c r="BX273" s="55"/>
    </row>
    <row r="274" spans="1:76" ht="28" customHeight="1" x14ac:dyDescent="0.15">
      <c r="A274" s="86">
        <v>270</v>
      </c>
      <c r="B274" s="58" t="s">
        <v>309</v>
      </c>
      <c r="C274" s="57">
        <v>1</v>
      </c>
      <c r="D274" s="55">
        <v>1</v>
      </c>
      <c r="E274" s="55">
        <v>1</v>
      </c>
      <c r="F274" s="55"/>
      <c r="G274" s="55"/>
      <c r="H274" s="55">
        <v>1</v>
      </c>
      <c r="I274" s="55"/>
      <c r="J274" s="55"/>
      <c r="K274" s="62"/>
      <c r="L274" s="56"/>
      <c r="M274" s="56">
        <v>1</v>
      </c>
      <c r="N274" s="56"/>
      <c r="O274" s="56"/>
      <c r="P274" s="56">
        <v>1</v>
      </c>
      <c r="Q274" s="56">
        <v>1</v>
      </c>
      <c r="R274" s="56"/>
      <c r="S274" s="56"/>
      <c r="T274" s="56"/>
      <c r="U274" s="56"/>
      <c r="V274" s="56"/>
      <c r="W274" s="56"/>
      <c r="X274" s="63" t="s">
        <v>453</v>
      </c>
      <c r="Y274" s="55"/>
      <c r="Z274" s="55"/>
      <c r="AA274" s="55"/>
      <c r="AB274" s="55"/>
      <c r="AC274" s="55"/>
      <c r="AD274" s="55"/>
      <c r="AE274" s="58"/>
      <c r="AF274" s="57"/>
      <c r="AG274" s="55"/>
      <c r="AH274" s="55"/>
      <c r="AI274" s="55"/>
      <c r="AJ274" s="55"/>
      <c r="AK274" s="58"/>
      <c r="AL274" s="55"/>
      <c r="AM274" s="55"/>
      <c r="AN274" s="55"/>
      <c r="AO274" s="55"/>
      <c r="AP274" s="55"/>
      <c r="AQ274" s="55"/>
      <c r="AR274" s="55"/>
      <c r="AS274" s="55"/>
      <c r="AT274" s="55">
        <v>1</v>
      </c>
      <c r="AU274" s="55"/>
      <c r="AV274" s="57">
        <v>1</v>
      </c>
      <c r="AW274" s="55"/>
      <c r="AX274" s="55"/>
      <c r="AY274" s="55"/>
      <c r="AZ274" s="55"/>
      <c r="BA274" s="55"/>
      <c r="BB274" s="55"/>
      <c r="BC274" s="55"/>
      <c r="BD274" s="55"/>
      <c r="BE274" s="55"/>
      <c r="BF274" s="55"/>
      <c r="BG274" s="58"/>
      <c r="BH274" s="55"/>
      <c r="BI274" s="55"/>
      <c r="BJ274" s="55"/>
      <c r="BK274" s="55"/>
      <c r="BL274" s="55"/>
      <c r="BM274" s="58"/>
      <c r="BN274" s="55"/>
      <c r="BO274" s="55">
        <v>1</v>
      </c>
      <c r="BP274" s="57"/>
      <c r="BQ274" s="58">
        <v>1</v>
      </c>
      <c r="BR274" s="55">
        <v>1</v>
      </c>
      <c r="BS274" s="55"/>
      <c r="BT274" s="87" t="s">
        <v>769</v>
      </c>
      <c r="BU274" s="56"/>
      <c r="BV274" s="56"/>
      <c r="BW274" s="56"/>
      <c r="BX274" s="55"/>
    </row>
    <row r="275" spans="1:76" ht="28" customHeight="1" x14ac:dyDescent="0.15">
      <c r="A275" s="86">
        <v>271</v>
      </c>
      <c r="B275" s="58" t="s">
        <v>309</v>
      </c>
      <c r="C275" s="57">
        <v>1</v>
      </c>
      <c r="D275" s="55">
        <v>1</v>
      </c>
      <c r="E275" s="55">
        <v>1</v>
      </c>
      <c r="F275" s="55"/>
      <c r="G275" s="55"/>
      <c r="H275" s="55">
        <v>1</v>
      </c>
      <c r="I275" s="55"/>
      <c r="J275" s="55"/>
      <c r="K275" s="62"/>
      <c r="L275" s="56"/>
      <c r="M275" s="56">
        <v>1</v>
      </c>
      <c r="N275" s="56"/>
      <c r="O275" s="56"/>
      <c r="P275" s="56"/>
      <c r="Q275" s="56"/>
      <c r="R275" s="56"/>
      <c r="S275" s="56"/>
      <c r="T275" s="56"/>
      <c r="U275" s="56"/>
      <c r="V275" s="56"/>
      <c r="W275" s="56"/>
      <c r="X275" s="62" t="s">
        <v>431</v>
      </c>
      <c r="Y275" s="55"/>
      <c r="Z275" s="55"/>
      <c r="AA275" s="55"/>
      <c r="AB275" s="55"/>
      <c r="AC275" s="55"/>
      <c r="AD275" s="55"/>
      <c r="AE275" s="58"/>
      <c r="AF275" s="57"/>
      <c r="AG275" s="55"/>
      <c r="AH275" s="55"/>
      <c r="AI275" s="55"/>
      <c r="AJ275" s="55"/>
      <c r="AK275" s="58"/>
      <c r="AL275" s="55"/>
      <c r="AM275" s="55"/>
      <c r="AN275" s="55"/>
      <c r="AO275" s="55"/>
      <c r="AP275" s="55"/>
      <c r="AQ275" s="55"/>
      <c r="AR275" s="55"/>
      <c r="AS275" s="55"/>
      <c r="AT275" s="55"/>
      <c r="AU275" s="55"/>
      <c r="AV275" s="57">
        <v>1</v>
      </c>
      <c r="AW275" s="55"/>
      <c r="AX275" s="55"/>
      <c r="AY275" s="55"/>
      <c r="AZ275" s="55"/>
      <c r="BA275" s="55"/>
      <c r="BB275" s="55"/>
      <c r="BC275" s="55"/>
      <c r="BD275" s="55"/>
      <c r="BE275" s="55"/>
      <c r="BF275" s="55"/>
      <c r="BG275" s="58"/>
      <c r="BH275" s="55"/>
      <c r="BI275" s="55"/>
      <c r="BJ275" s="55"/>
      <c r="BK275" s="55"/>
      <c r="BL275" s="55"/>
      <c r="BM275" s="58"/>
      <c r="BN275" s="55"/>
      <c r="BO275" s="55">
        <v>1</v>
      </c>
      <c r="BP275" s="57"/>
      <c r="BQ275" s="58">
        <v>1</v>
      </c>
      <c r="BR275" s="55">
        <v>1</v>
      </c>
      <c r="BS275" s="55"/>
      <c r="BT275" s="87" t="s">
        <v>770</v>
      </c>
      <c r="BU275" s="56"/>
      <c r="BV275" s="56"/>
      <c r="BW275" s="56"/>
      <c r="BX275" s="55"/>
    </row>
    <row r="276" spans="1:76" ht="28" customHeight="1" x14ac:dyDescent="0.15">
      <c r="A276" s="86">
        <v>272</v>
      </c>
      <c r="B276" s="58" t="s">
        <v>309</v>
      </c>
      <c r="C276" s="57">
        <v>1</v>
      </c>
      <c r="D276" s="55">
        <v>1</v>
      </c>
      <c r="E276" s="55">
        <v>1</v>
      </c>
      <c r="F276" s="55"/>
      <c r="G276" s="55"/>
      <c r="H276" s="55">
        <v>1</v>
      </c>
      <c r="I276" s="55"/>
      <c r="J276" s="55"/>
      <c r="K276" s="62"/>
      <c r="L276" s="56"/>
      <c r="M276" s="56">
        <v>1</v>
      </c>
      <c r="N276" s="56"/>
      <c r="O276" s="56"/>
      <c r="P276" s="56">
        <v>1</v>
      </c>
      <c r="Q276" s="56">
        <v>1</v>
      </c>
      <c r="R276" s="56"/>
      <c r="S276" s="56"/>
      <c r="T276" s="56"/>
      <c r="U276" s="56"/>
      <c r="V276" s="56"/>
      <c r="W276" s="56"/>
      <c r="X276" s="62" t="s">
        <v>481</v>
      </c>
      <c r="Y276" s="55"/>
      <c r="Z276" s="55"/>
      <c r="AA276" s="55"/>
      <c r="AB276" s="55"/>
      <c r="AC276" s="55"/>
      <c r="AD276" s="55"/>
      <c r="AE276" s="58">
        <v>1</v>
      </c>
      <c r="AF276" s="57"/>
      <c r="AG276" s="55"/>
      <c r="AH276" s="55">
        <v>1</v>
      </c>
      <c r="AI276" s="55"/>
      <c r="AJ276" s="55"/>
      <c r="AK276" s="58"/>
      <c r="AL276" s="55"/>
      <c r="AM276" s="55"/>
      <c r="AN276" s="55"/>
      <c r="AO276" s="55"/>
      <c r="AP276" s="55"/>
      <c r="AQ276" s="55"/>
      <c r="AR276" s="55"/>
      <c r="AS276" s="55"/>
      <c r="AT276" s="55"/>
      <c r="AU276" s="55"/>
      <c r="AV276" s="57">
        <v>1</v>
      </c>
      <c r="AW276" s="55"/>
      <c r="AX276" s="55"/>
      <c r="AY276" s="55"/>
      <c r="AZ276" s="55"/>
      <c r="BA276" s="55"/>
      <c r="BB276" s="55"/>
      <c r="BC276" s="55"/>
      <c r="BD276" s="55"/>
      <c r="BE276" s="55"/>
      <c r="BF276" s="55"/>
      <c r="BG276" s="58"/>
      <c r="BH276" s="55"/>
      <c r="BI276" s="55"/>
      <c r="BJ276" s="55"/>
      <c r="BK276" s="55"/>
      <c r="BL276" s="55"/>
      <c r="BM276" s="58"/>
      <c r="BN276" s="55"/>
      <c r="BO276" s="55">
        <v>1</v>
      </c>
      <c r="BP276" s="57"/>
      <c r="BQ276" s="58">
        <v>1</v>
      </c>
      <c r="BR276" s="55">
        <v>1</v>
      </c>
      <c r="BS276" s="55"/>
      <c r="BT276" s="87" t="s">
        <v>771</v>
      </c>
      <c r="BU276" s="56"/>
      <c r="BV276" s="56"/>
      <c r="BW276" s="56"/>
      <c r="BX276" s="55"/>
    </row>
    <row r="277" spans="1:76" ht="28" customHeight="1" x14ac:dyDescent="0.15">
      <c r="A277" s="86">
        <v>273</v>
      </c>
      <c r="B277" s="58" t="s">
        <v>309</v>
      </c>
      <c r="C277" s="57">
        <v>1</v>
      </c>
      <c r="D277" s="55">
        <v>1</v>
      </c>
      <c r="E277" s="55">
        <v>1</v>
      </c>
      <c r="F277" s="55"/>
      <c r="G277" s="55"/>
      <c r="H277" s="55">
        <v>1</v>
      </c>
      <c r="I277" s="55"/>
      <c r="J277" s="55">
        <v>1</v>
      </c>
      <c r="K277" s="62"/>
      <c r="L277" s="56"/>
      <c r="M277" s="56">
        <v>1</v>
      </c>
      <c r="N277" s="56"/>
      <c r="O277" s="56"/>
      <c r="P277" s="56">
        <v>1</v>
      </c>
      <c r="Q277" s="56">
        <v>1</v>
      </c>
      <c r="R277" s="56"/>
      <c r="S277" s="56"/>
      <c r="T277" s="56"/>
      <c r="U277" s="56"/>
      <c r="V277" s="56"/>
      <c r="W277" s="56"/>
      <c r="X277" s="62" t="s">
        <v>454</v>
      </c>
      <c r="Y277" s="55"/>
      <c r="Z277" s="55"/>
      <c r="AA277" s="55"/>
      <c r="AB277" s="55"/>
      <c r="AC277" s="55"/>
      <c r="AD277" s="55"/>
      <c r="AE277" s="58"/>
      <c r="AF277" s="57"/>
      <c r="AG277" s="55"/>
      <c r="AH277" s="55"/>
      <c r="AI277" s="55"/>
      <c r="AJ277" s="55"/>
      <c r="AK277" s="58"/>
      <c r="AL277" s="55"/>
      <c r="AM277" s="55"/>
      <c r="AN277" s="55"/>
      <c r="AO277" s="55"/>
      <c r="AP277" s="55"/>
      <c r="AQ277" s="55"/>
      <c r="AR277" s="55"/>
      <c r="AS277" s="55"/>
      <c r="AT277" s="55"/>
      <c r="AU277" s="55"/>
      <c r="AV277" s="57">
        <v>1</v>
      </c>
      <c r="AW277" s="55"/>
      <c r="AX277" s="55"/>
      <c r="AY277" s="55"/>
      <c r="AZ277" s="55"/>
      <c r="BA277" s="55"/>
      <c r="BB277" s="55"/>
      <c r="BC277" s="55"/>
      <c r="BD277" s="55"/>
      <c r="BE277" s="55"/>
      <c r="BF277" s="55"/>
      <c r="BG277" s="58"/>
      <c r="BH277" s="55"/>
      <c r="BI277" s="55"/>
      <c r="BJ277" s="55"/>
      <c r="BK277" s="55"/>
      <c r="BL277" s="55"/>
      <c r="BM277" s="58"/>
      <c r="BN277" s="55"/>
      <c r="BO277" s="55">
        <v>1</v>
      </c>
      <c r="BP277" s="57"/>
      <c r="BQ277" s="58">
        <v>1</v>
      </c>
      <c r="BR277" s="55">
        <v>1</v>
      </c>
      <c r="BS277" s="55"/>
      <c r="BT277" s="87" t="s">
        <v>772</v>
      </c>
      <c r="BU277" s="56"/>
      <c r="BV277" s="56"/>
      <c r="BW277" s="56"/>
      <c r="BX277" s="55"/>
    </row>
    <row r="278" spans="1:76" ht="28" customHeight="1" x14ac:dyDescent="0.15">
      <c r="A278" s="86">
        <v>274</v>
      </c>
      <c r="B278" s="58" t="s">
        <v>309</v>
      </c>
      <c r="C278" s="57">
        <v>1</v>
      </c>
      <c r="D278" s="55">
        <v>1</v>
      </c>
      <c r="E278" s="55">
        <v>1</v>
      </c>
      <c r="F278" s="55"/>
      <c r="G278" s="55"/>
      <c r="H278" s="55">
        <v>1</v>
      </c>
      <c r="I278" s="55"/>
      <c r="J278" s="55"/>
      <c r="K278" s="62"/>
      <c r="L278" s="56"/>
      <c r="M278" s="56">
        <v>1</v>
      </c>
      <c r="N278" s="56"/>
      <c r="O278" s="56"/>
      <c r="P278" s="56">
        <v>1</v>
      </c>
      <c r="Q278" s="56">
        <v>1</v>
      </c>
      <c r="R278" s="56"/>
      <c r="S278" s="56"/>
      <c r="T278" s="56"/>
      <c r="U278" s="56"/>
      <c r="V278" s="56"/>
      <c r="W278" s="56"/>
      <c r="X278" s="62" t="s">
        <v>455</v>
      </c>
      <c r="Y278" s="55"/>
      <c r="Z278" s="55"/>
      <c r="AA278" s="55"/>
      <c r="AB278" s="55"/>
      <c r="AC278" s="55"/>
      <c r="AD278" s="55"/>
      <c r="AE278" s="58"/>
      <c r="AF278" s="57">
        <v>1</v>
      </c>
      <c r="AG278" s="55"/>
      <c r="AH278" s="55"/>
      <c r="AI278" s="55"/>
      <c r="AJ278" s="55"/>
      <c r="AK278" s="58"/>
      <c r="AL278" s="55"/>
      <c r="AM278" s="55"/>
      <c r="AN278" s="55"/>
      <c r="AO278" s="55"/>
      <c r="AP278" s="55"/>
      <c r="AQ278" s="55"/>
      <c r="AR278" s="55"/>
      <c r="AS278" s="55"/>
      <c r="AT278" s="55">
        <v>1</v>
      </c>
      <c r="AU278" s="55"/>
      <c r="AV278" s="57">
        <v>1</v>
      </c>
      <c r="AW278" s="55"/>
      <c r="AX278" s="55"/>
      <c r="AY278" s="55"/>
      <c r="AZ278" s="55"/>
      <c r="BA278" s="55"/>
      <c r="BB278" s="55"/>
      <c r="BC278" s="55"/>
      <c r="BD278" s="55"/>
      <c r="BE278" s="55"/>
      <c r="BF278" s="55"/>
      <c r="BG278" s="58"/>
      <c r="BH278" s="55"/>
      <c r="BI278" s="55"/>
      <c r="BJ278" s="55"/>
      <c r="BK278" s="55"/>
      <c r="BL278" s="55"/>
      <c r="BM278" s="58"/>
      <c r="BN278" s="55"/>
      <c r="BO278" s="55">
        <v>1</v>
      </c>
      <c r="BP278" s="57"/>
      <c r="BQ278" s="58">
        <v>1</v>
      </c>
      <c r="BR278" s="55">
        <v>1</v>
      </c>
      <c r="BS278" s="55"/>
      <c r="BT278" s="87" t="s">
        <v>773</v>
      </c>
      <c r="BU278" s="56"/>
      <c r="BV278" s="56"/>
      <c r="BW278" s="56"/>
      <c r="BX278" s="55"/>
    </row>
    <row r="279" spans="1:76" ht="28" customHeight="1" x14ac:dyDescent="0.15">
      <c r="A279" s="86">
        <v>275</v>
      </c>
      <c r="B279" s="58" t="s">
        <v>309</v>
      </c>
      <c r="C279" s="57">
        <v>1</v>
      </c>
      <c r="D279" s="55">
        <v>1</v>
      </c>
      <c r="E279" s="55">
        <v>1</v>
      </c>
      <c r="F279" s="55"/>
      <c r="G279" s="55"/>
      <c r="H279" s="55">
        <v>1</v>
      </c>
      <c r="I279" s="55"/>
      <c r="J279" s="55"/>
      <c r="K279" s="62"/>
      <c r="L279" s="56"/>
      <c r="M279" s="56">
        <v>1</v>
      </c>
      <c r="N279" s="56"/>
      <c r="O279" s="56"/>
      <c r="P279" s="56">
        <v>1</v>
      </c>
      <c r="Q279" s="56">
        <v>1</v>
      </c>
      <c r="R279" s="56"/>
      <c r="S279" s="56"/>
      <c r="T279" s="56"/>
      <c r="U279" s="56"/>
      <c r="V279" s="56"/>
      <c r="W279" s="56"/>
      <c r="X279" s="62" t="s">
        <v>456</v>
      </c>
      <c r="Y279" s="55"/>
      <c r="Z279" s="55"/>
      <c r="AA279" s="55"/>
      <c r="AB279" s="55"/>
      <c r="AC279" s="55"/>
      <c r="AD279" s="55"/>
      <c r="AE279" s="58"/>
      <c r="AF279" s="57">
        <v>1</v>
      </c>
      <c r="AG279" s="55"/>
      <c r="AH279" s="55"/>
      <c r="AI279" s="55"/>
      <c r="AJ279" s="55"/>
      <c r="AK279" s="58"/>
      <c r="AL279" s="55"/>
      <c r="AM279" s="55"/>
      <c r="AN279" s="55"/>
      <c r="AO279" s="55"/>
      <c r="AP279" s="55"/>
      <c r="AQ279" s="55"/>
      <c r="AR279" s="55"/>
      <c r="AS279" s="55"/>
      <c r="AT279" s="55"/>
      <c r="AU279" s="55"/>
      <c r="AV279" s="57">
        <v>1</v>
      </c>
      <c r="AW279" s="55"/>
      <c r="AX279" s="55"/>
      <c r="AY279" s="55"/>
      <c r="AZ279" s="55"/>
      <c r="BA279" s="55"/>
      <c r="BB279" s="55"/>
      <c r="BC279" s="55"/>
      <c r="BD279" s="55"/>
      <c r="BE279" s="55"/>
      <c r="BF279" s="55"/>
      <c r="BG279" s="58"/>
      <c r="BH279" s="55"/>
      <c r="BI279" s="55"/>
      <c r="BJ279" s="55"/>
      <c r="BK279" s="55"/>
      <c r="BL279" s="55"/>
      <c r="BM279" s="58"/>
      <c r="BN279" s="55"/>
      <c r="BO279" s="55">
        <v>1</v>
      </c>
      <c r="BP279" s="57"/>
      <c r="BQ279" s="58">
        <v>1</v>
      </c>
      <c r="BR279" s="55">
        <v>1</v>
      </c>
      <c r="BS279" s="55"/>
      <c r="BT279" s="87" t="s">
        <v>774</v>
      </c>
      <c r="BU279" s="56"/>
      <c r="BV279" s="56"/>
      <c r="BW279" s="56"/>
      <c r="BX279" s="55"/>
    </row>
    <row r="280" spans="1:76" ht="28" customHeight="1" x14ac:dyDescent="0.15">
      <c r="A280" s="86">
        <v>276</v>
      </c>
      <c r="B280" s="58" t="s">
        <v>309</v>
      </c>
      <c r="C280" s="57">
        <v>1</v>
      </c>
      <c r="D280" s="55">
        <v>1</v>
      </c>
      <c r="E280" s="55">
        <v>1</v>
      </c>
      <c r="F280" s="55"/>
      <c r="G280" s="55"/>
      <c r="H280" s="55">
        <v>1</v>
      </c>
      <c r="I280" s="55"/>
      <c r="J280" s="55">
        <v>1</v>
      </c>
      <c r="K280" s="62"/>
      <c r="L280" s="56"/>
      <c r="M280" s="56">
        <v>1</v>
      </c>
      <c r="N280" s="56"/>
      <c r="O280" s="56"/>
      <c r="P280" s="56">
        <v>1</v>
      </c>
      <c r="Q280" s="56">
        <v>1</v>
      </c>
      <c r="R280" s="56"/>
      <c r="S280" s="56"/>
      <c r="T280" s="56"/>
      <c r="U280" s="56"/>
      <c r="V280" s="56"/>
      <c r="W280" s="56"/>
      <c r="X280" s="62" t="s">
        <v>382</v>
      </c>
      <c r="Y280" s="55"/>
      <c r="Z280" s="55"/>
      <c r="AA280" s="55"/>
      <c r="AB280" s="55"/>
      <c r="AC280" s="55"/>
      <c r="AD280" s="55"/>
      <c r="AE280" s="58">
        <v>1</v>
      </c>
      <c r="AF280" s="57"/>
      <c r="AG280" s="55"/>
      <c r="AH280" s="55"/>
      <c r="AI280" s="55"/>
      <c r="AJ280" s="55"/>
      <c r="AK280" s="58"/>
      <c r="AL280" s="55"/>
      <c r="AM280" s="55"/>
      <c r="AN280" s="55"/>
      <c r="AO280" s="55"/>
      <c r="AP280" s="55"/>
      <c r="AQ280" s="55"/>
      <c r="AR280" s="55"/>
      <c r="AS280" s="55"/>
      <c r="AT280" s="55"/>
      <c r="AU280" s="55"/>
      <c r="AV280" s="57">
        <v>1</v>
      </c>
      <c r="AW280" s="55"/>
      <c r="AX280" s="55"/>
      <c r="AY280" s="55"/>
      <c r="AZ280" s="55"/>
      <c r="BA280" s="55"/>
      <c r="BB280" s="55"/>
      <c r="BC280" s="55"/>
      <c r="BD280" s="55"/>
      <c r="BE280" s="55"/>
      <c r="BF280" s="55"/>
      <c r="BG280" s="58"/>
      <c r="BH280" s="55"/>
      <c r="BI280" s="55"/>
      <c r="BJ280" s="55"/>
      <c r="BK280" s="55"/>
      <c r="BL280" s="55"/>
      <c r="BM280" s="58"/>
      <c r="BN280" s="55"/>
      <c r="BO280" s="55">
        <v>1</v>
      </c>
      <c r="BP280" s="57">
        <v>1</v>
      </c>
      <c r="BQ280" s="58"/>
      <c r="BR280" s="55">
        <v>1</v>
      </c>
      <c r="BS280" s="55"/>
      <c r="BT280" s="87" t="s">
        <v>775</v>
      </c>
      <c r="BU280" s="56"/>
      <c r="BV280" s="56"/>
      <c r="BW280" s="56"/>
      <c r="BX280" s="55"/>
    </row>
    <row r="281" spans="1:76" ht="28" customHeight="1" x14ac:dyDescent="0.15">
      <c r="A281" s="86">
        <v>277</v>
      </c>
      <c r="B281" s="58" t="s">
        <v>309</v>
      </c>
      <c r="C281" s="57">
        <v>1</v>
      </c>
      <c r="D281" s="55">
        <v>1</v>
      </c>
      <c r="E281" s="55">
        <v>1</v>
      </c>
      <c r="F281" s="55"/>
      <c r="G281" s="55"/>
      <c r="H281" s="55">
        <v>1</v>
      </c>
      <c r="I281" s="55"/>
      <c r="J281" s="55"/>
      <c r="K281" s="62"/>
      <c r="L281" s="56"/>
      <c r="M281" s="56">
        <v>1</v>
      </c>
      <c r="N281" s="56"/>
      <c r="O281" s="56"/>
      <c r="P281" s="56">
        <v>1</v>
      </c>
      <c r="Q281" s="56">
        <v>1</v>
      </c>
      <c r="R281" s="56"/>
      <c r="S281" s="56"/>
      <c r="T281" s="56"/>
      <c r="U281" s="56"/>
      <c r="V281" s="56"/>
      <c r="W281" s="56"/>
      <c r="X281" s="62" t="s">
        <v>456</v>
      </c>
      <c r="Y281" s="55"/>
      <c r="Z281" s="55"/>
      <c r="AA281" s="55"/>
      <c r="AB281" s="55"/>
      <c r="AC281" s="55"/>
      <c r="AD281" s="55"/>
      <c r="AE281" s="58">
        <v>1</v>
      </c>
      <c r="AF281" s="57"/>
      <c r="AG281" s="55"/>
      <c r="AH281" s="55"/>
      <c r="AI281" s="55"/>
      <c r="AJ281" s="55"/>
      <c r="AK281" s="58"/>
      <c r="AL281" s="55"/>
      <c r="AM281" s="55"/>
      <c r="AN281" s="55"/>
      <c r="AO281" s="55"/>
      <c r="AP281" s="55"/>
      <c r="AQ281" s="55"/>
      <c r="AR281" s="55"/>
      <c r="AS281" s="55"/>
      <c r="AT281" s="55"/>
      <c r="AU281" s="55"/>
      <c r="AV281" s="57">
        <v>1</v>
      </c>
      <c r="AW281" s="55"/>
      <c r="AX281" s="55"/>
      <c r="AY281" s="55"/>
      <c r="AZ281" s="55"/>
      <c r="BA281" s="55"/>
      <c r="BB281" s="55"/>
      <c r="BC281" s="55"/>
      <c r="BD281" s="55"/>
      <c r="BE281" s="55"/>
      <c r="BF281" s="55"/>
      <c r="BG281" s="58"/>
      <c r="BH281" s="55"/>
      <c r="BI281" s="55"/>
      <c r="BJ281" s="55"/>
      <c r="BK281" s="55"/>
      <c r="BL281" s="55"/>
      <c r="BM281" s="58"/>
      <c r="BN281" s="55"/>
      <c r="BO281" s="55">
        <v>1</v>
      </c>
      <c r="BP281" s="57">
        <v>1</v>
      </c>
      <c r="BQ281" s="58"/>
      <c r="BR281" s="55">
        <v>1</v>
      </c>
      <c r="BS281" s="55"/>
      <c r="BT281" s="87" t="s">
        <v>776</v>
      </c>
      <c r="BU281" s="56"/>
      <c r="BV281" s="56"/>
      <c r="BW281" s="56"/>
      <c r="BX281" s="55"/>
    </row>
    <row r="282" spans="1:76" ht="28" customHeight="1" x14ac:dyDescent="0.15">
      <c r="A282" s="86">
        <v>278</v>
      </c>
      <c r="B282" s="58" t="s">
        <v>309</v>
      </c>
      <c r="C282" s="57">
        <v>1</v>
      </c>
      <c r="D282" s="55">
        <v>1</v>
      </c>
      <c r="E282" s="55">
        <v>1</v>
      </c>
      <c r="F282" s="55"/>
      <c r="G282" s="55"/>
      <c r="H282" s="55">
        <v>1</v>
      </c>
      <c r="I282" s="55"/>
      <c r="J282" s="55"/>
      <c r="K282" s="62"/>
      <c r="L282" s="56"/>
      <c r="M282" s="56"/>
      <c r="N282" s="56"/>
      <c r="O282" s="56"/>
      <c r="P282" s="56"/>
      <c r="Q282" s="56"/>
      <c r="R282" s="56"/>
      <c r="S282" s="56"/>
      <c r="T282" s="56"/>
      <c r="U282" s="56"/>
      <c r="V282" s="56"/>
      <c r="W282" s="56"/>
      <c r="X282" s="62" t="s">
        <v>208</v>
      </c>
      <c r="Y282" s="55"/>
      <c r="Z282" s="55"/>
      <c r="AA282" s="55"/>
      <c r="AB282" s="55"/>
      <c r="AC282" s="55"/>
      <c r="AD282" s="55"/>
      <c r="AE282" s="58"/>
      <c r="AF282" s="57"/>
      <c r="AG282" s="55"/>
      <c r="AH282" s="55"/>
      <c r="AI282" s="55"/>
      <c r="AJ282" s="55"/>
      <c r="AK282" s="58"/>
      <c r="AL282" s="55"/>
      <c r="AM282" s="55"/>
      <c r="AN282" s="55"/>
      <c r="AO282" s="55"/>
      <c r="AP282" s="55"/>
      <c r="AQ282" s="55"/>
      <c r="AR282" s="55"/>
      <c r="AS282" s="55"/>
      <c r="AT282" s="55"/>
      <c r="AU282" s="55"/>
      <c r="AV282" s="57">
        <v>1</v>
      </c>
      <c r="AW282" s="55"/>
      <c r="AX282" s="55"/>
      <c r="AY282" s="55"/>
      <c r="AZ282" s="55"/>
      <c r="BA282" s="55"/>
      <c r="BB282" s="55"/>
      <c r="BC282" s="55"/>
      <c r="BD282" s="55"/>
      <c r="BE282" s="55"/>
      <c r="BF282" s="55"/>
      <c r="BG282" s="58"/>
      <c r="BH282" s="55"/>
      <c r="BI282" s="55"/>
      <c r="BJ282" s="55"/>
      <c r="BK282" s="55"/>
      <c r="BL282" s="55"/>
      <c r="BM282" s="58"/>
      <c r="BN282" s="55"/>
      <c r="BO282" s="55">
        <v>1</v>
      </c>
      <c r="BP282" s="57"/>
      <c r="BQ282" s="58">
        <v>1</v>
      </c>
      <c r="BR282" s="55">
        <v>1</v>
      </c>
      <c r="BS282" s="55"/>
      <c r="BT282" s="87" t="s">
        <v>777</v>
      </c>
      <c r="BU282" s="56"/>
      <c r="BV282" s="56"/>
      <c r="BW282" s="56"/>
      <c r="BX282" s="55"/>
    </row>
    <row r="283" spans="1:76" ht="28" customHeight="1" x14ac:dyDescent="0.15">
      <c r="A283" s="86">
        <v>279</v>
      </c>
      <c r="B283" s="58" t="s">
        <v>309</v>
      </c>
      <c r="C283" s="57">
        <v>1</v>
      </c>
      <c r="D283" s="55">
        <v>1</v>
      </c>
      <c r="E283" s="55">
        <v>1</v>
      </c>
      <c r="F283" s="55"/>
      <c r="G283" s="55"/>
      <c r="H283" s="55">
        <v>1</v>
      </c>
      <c r="I283" s="55"/>
      <c r="J283" s="55"/>
      <c r="K283" s="62"/>
      <c r="L283" s="56"/>
      <c r="M283" s="56"/>
      <c r="N283" s="56"/>
      <c r="O283" s="56"/>
      <c r="P283" s="56"/>
      <c r="Q283" s="56">
        <v>1</v>
      </c>
      <c r="R283" s="56"/>
      <c r="S283" s="56"/>
      <c r="T283" s="56"/>
      <c r="U283" s="56"/>
      <c r="V283" s="56"/>
      <c r="W283" s="56"/>
      <c r="X283" s="62" t="s">
        <v>457</v>
      </c>
      <c r="Y283" s="55"/>
      <c r="Z283" s="55"/>
      <c r="AA283" s="55"/>
      <c r="AB283" s="55"/>
      <c r="AC283" s="55"/>
      <c r="AD283" s="55"/>
      <c r="AE283" s="58"/>
      <c r="AF283" s="57"/>
      <c r="AG283" s="55"/>
      <c r="AH283" s="55"/>
      <c r="AI283" s="55"/>
      <c r="AJ283" s="55"/>
      <c r="AK283" s="58"/>
      <c r="AL283" s="55"/>
      <c r="AM283" s="55"/>
      <c r="AN283" s="55"/>
      <c r="AO283" s="55"/>
      <c r="AP283" s="55"/>
      <c r="AQ283" s="55"/>
      <c r="AR283" s="55"/>
      <c r="AS283" s="55"/>
      <c r="AT283" s="55"/>
      <c r="AU283" s="55">
        <v>1</v>
      </c>
      <c r="AV283" s="57"/>
      <c r="AW283" s="55"/>
      <c r="AX283" s="55"/>
      <c r="AY283" s="55"/>
      <c r="AZ283" s="55"/>
      <c r="BA283" s="55"/>
      <c r="BB283" s="55"/>
      <c r="BC283" s="55">
        <v>1</v>
      </c>
      <c r="BD283" s="55"/>
      <c r="BE283" s="55"/>
      <c r="BF283" s="55"/>
      <c r="BG283" s="58"/>
      <c r="BH283" s="55"/>
      <c r="BI283" s="55"/>
      <c r="BJ283" s="55"/>
      <c r="BK283" s="55"/>
      <c r="BL283" s="55"/>
      <c r="BM283" s="58"/>
      <c r="BN283" s="55"/>
      <c r="BO283" s="55">
        <v>1</v>
      </c>
      <c r="BP283" s="57"/>
      <c r="BQ283" s="58">
        <v>1</v>
      </c>
      <c r="BR283" s="55">
        <v>1</v>
      </c>
      <c r="BS283" s="55"/>
      <c r="BT283" s="87" t="s">
        <v>778</v>
      </c>
      <c r="BU283" s="56"/>
      <c r="BV283" s="56"/>
      <c r="BW283" s="56"/>
      <c r="BX283" s="55"/>
    </row>
    <row r="284" spans="1:76" ht="28" customHeight="1" x14ac:dyDescent="0.15">
      <c r="A284" s="86">
        <v>280</v>
      </c>
      <c r="B284" s="58" t="s">
        <v>309</v>
      </c>
      <c r="C284" s="57">
        <v>1</v>
      </c>
      <c r="D284" s="55">
        <v>1</v>
      </c>
      <c r="E284" s="55">
        <v>1</v>
      </c>
      <c r="F284" s="55"/>
      <c r="G284" s="55"/>
      <c r="H284" s="55">
        <v>1</v>
      </c>
      <c r="I284" s="55"/>
      <c r="J284" s="55"/>
      <c r="K284" s="62"/>
      <c r="L284" s="56"/>
      <c r="M284" s="56">
        <v>1</v>
      </c>
      <c r="N284" s="56"/>
      <c r="O284" s="56">
        <v>1</v>
      </c>
      <c r="P284" s="56">
        <v>1</v>
      </c>
      <c r="Q284" s="56">
        <v>1</v>
      </c>
      <c r="R284" s="56"/>
      <c r="S284" s="56"/>
      <c r="T284" s="56"/>
      <c r="U284" s="56"/>
      <c r="V284" s="56"/>
      <c r="W284" s="56"/>
      <c r="X284" s="62" t="s">
        <v>458</v>
      </c>
      <c r="Y284" s="55"/>
      <c r="Z284" s="55"/>
      <c r="AA284" s="55"/>
      <c r="AB284" s="55"/>
      <c r="AC284" s="55"/>
      <c r="AD284" s="55"/>
      <c r="AE284" s="58"/>
      <c r="AF284" s="57"/>
      <c r="AG284" s="55"/>
      <c r="AH284" s="55"/>
      <c r="AI284" s="55"/>
      <c r="AJ284" s="55"/>
      <c r="AK284" s="58">
        <v>1</v>
      </c>
      <c r="AL284" s="55"/>
      <c r="AM284" s="55"/>
      <c r="AN284" s="55"/>
      <c r="AO284" s="55"/>
      <c r="AP284" s="55"/>
      <c r="AQ284" s="55"/>
      <c r="AR284" s="55"/>
      <c r="AS284" s="55"/>
      <c r="AT284" s="55"/>
      <c r="AU284" s="55"/>
      <c r="AV284" s="57"/>
      <c r="AW284" s="55"/>
      <c r="AX284" s="55"/>
      <c r="AY284" s="55"/>
      <c r="AZ284" s="55"/>
      <c r="BA284" s="55"/>
      <c r="BB284" s="55"/>
      <c r="BC284" s="55">
        <v>1</v>
      </c>
      <c r="BD284" s="55"/>
      <c r="BE284" s="55"/>
      <c r="BF284" s="55"/>
      <c r="BG284" s="58"/>
      <c r="BH284" s="55"/>
      <c r="BI284" s="55"/>
      <c r="BJ284" s="55"/>
      <c r="BK284" s="55"/>
      <c r="BL284" s="55"/>
      <c r="BM284" s="58"/>
      <c r="BN284" s="55">
        <v>1</v>
      </c>
      <c r="BO284" s="55">
        <v>1</v>
      </c>
      <c r="BP284" s="57"/>
      <c r="BQ284" s="58">
        <v>1</v>
      </c>
      <c r="BR284" s="55">
        <v>1</v>
      </c>
      <c r="BS284" s="55"/>
      <c r="BT284" s="87" t="s">
        <v>779</v>
      </c>
      <c r="BU284" s="56"/>
      <c r="BV284" s="56"/>
      <c r="BW284" s="56"/>
      <c r="BX284" s="55"/>
    </row>
    <row r="285" spans="1:76" ht="28" customHeight="1" x14ac:dyDescent="0.15">
      <c r="A285" s="86">
        <v>281</v>
      </c>
      <c r="B285" s="58" t="s">
        <v>309</v>
      </c>
      <c r="C285" s="57">
        <v>1</v>
      </c>
      <c r="D285" s="55">
        <v>1</v>
      </c>
      <c r="E285" s="55">
        <v>1</v>
      </c>
      <c r="F285" s="55"/>
      <c r="G285" s="55"/>
      <c r="H285" s="55">
        <v>1</v>
      </c>
      <c r="I285" s="55"/>
      <c r="J285" s="55">
        <v>1</v>
      </c>
      <c r="K285" s="62">
        <v>1</v>
      </c>
      <c r="L285" s="56">
        <v>1</v>
      </c>
      <c r="M285" s="56"/>
      <c r="N285" s="56"/>
      <c r="O285" s="56"/>
      <c r="P285" s="56"/>
      <c r="Q285" s="56"/>
      <c r="R285" s="56"/>
      <c r="S285" s="56"/>
      <c r="T285" s="56"/>
      <c r="U285" s="56"/>
      <c r="V285" s="56"/>
      <c r="W285" s="56"/>
      <c r="X285" s="62" t="s">
        <v>459</v>
      </c>
      <c r="Y285" s="55"/>
      <c r="Z285" s="55"/>
      <c r="AA285" s="55"/>
      <c r="AB285" s="55"/>
      <c r="AC285" s="55"/>
      <c r="AD285" s="55"/>
      <c r="AE285" s="58"/>
      <c r="AF285" s="57"/>
      <c r="AG285" s="55"/>
      <c r="AH285" s="55"/>
      <c r="AI285" s="55"/>
      <c r="AJ285" s="55"/>
      <c r="AK285" s="58"/>
      <c r="AL285" s="55"/>
      <c r="AM285" s="55"/>
      <c r="AN285" s="55"/>
      <c r="AO285" s="55"/>
      <c r="AP285" s="55"/>
      <c r="AQ285" s="55"/>
      <c r="AR285" s="55"/>
      <c r="AS285" s="55"/>
      <c r="AT285" s="55"/>
      <c r="AU285" s="55"/>
      <c r="AV285" s="57"/>
      <c r="AW285" s="55"/>
      <c r="AX285" s="55"/>
      <c r="AY285" s="55"/>
      <c r="AZ285" s="55"/>
      <c r="BA285" s="55"/>
      <c r="BB285" s="55"/>
      <c r="BC285" s="55">
        <v>1</v>
      </c>
      <c r="BD285" s="55"/>
      <c r="BE285" s="55"/>
      <c r="BF285" s="55"/>
      <c r="BG285" s="58"/>
      <c r="BH285" s="55"/>
      <c r="BI285" s="55"/>
      <c r="BJ285" s="55"/>
      <c r="BK285" s="55"/>
      <c r="BL285" s="55"/>
      <c r="BM285" s="58"/>
      <c r="BN285" s="55"/>
      <c r="BO285" s="55">
        <v>1</v>
      </c>
      <c r="BP285" s="57"/>
      <c r="BQ285" s="58">
        <v>1</v>
      </c>
      <c r="BR285" s="55">
        <v>1</v>
      </c>
      <c r="BS285" s="55"/>
      <c r="BT285" s="87" t="s">
        <v>780</v>
      </c>
      <c r="BU285" s="56"/>
      <c r="BV285" s="56"/>
      <c r="BW285" s="56"/>
      <c r="BX285" s="55"/>
    </row>
    <row r="286" spans="1:76" ht="28" customHeight="1" x14ac:dyDescent="0.15">
      <c r="A286" s="86">
        <v>282</v>
      </c>
      <c r="B286" s="58" t="s">
        <v>309</v>
      </c>
      <c r="C286" s="57">
        <v>1</v>
      </c>
      <c r="D286" s="55">
        <v>1</v>
      </c>
      <c r="E286" s="55">
        <v>1</v>
      </c>
      <c r="F286" s="55"/>
      <c r="G286" s="55"/>
      <c r="H286" s="55">
        <v>1</v>
      </c>
      <c r="I286" s="55"/>
      <c r="J286" s="55"/>
      <c r="K286" s="62"/>
      <c r="L286" s="56"/>
      <c r="M286" s="56"/>
      <c r="N286" s="56"/>
      <c r="O286" s="56"/>
      <c r="P286" s="56"/>
      <c r="Q286" s="56">
        <v>1</v>
      </c>
      <c r="R286" s="56"/>
      <c r="S286" s="56"/>
      <c r="T286" s="56"/>
      <c r="U286" s="56"/>
      <c r="V286" s="56"/>
      <c r="W286" s="56"/>
      <c r="X286" s="62" t="s">
        <v>432</v>
      </c>
      <c r="Y286" s="55"/>
      <c r="Z286" s="55"/>
      <c r="AA286" s="55"/>
      <c r="AB286" s="55"/>
      <c r="AC286" s="55"/>
      <c r="AD286" s="55"/>
      <c r="AE286" s="58"/>
      <c r="AF286" s="57"/>
      <c r="AG286" s="55"/>
      <c r="AH286" s="55"/>
      <c r="AI286" s="55"/>
      <c r="AJ286" s="55"/>
      <c r="AK286" s="58"/>
      <c r="AL286" s="55"/>
      <c r="AM286" s="55"/>
      <c r="AN286" s="55"/>
      <c r="AO286" s="55"/>
      <c r="AP286" s="55"/>
      <c r="AQ286" s="55"/>
      <c r="AR286" s="55"/>
      <c r="AS286" s="55"/>
      <c r="AT286" s="55"/>
      <c r="AU286" s="55"/>
      <c r="AV286" s="57"/>
      <c r="AW286" s="55"/>
      <c r="AX286" s="55"/>
      <c r="AY286" s="55"/>
      <c r="AZ286" s="55"/>
      <c r="BA286" s="55"/>
      <c r="BB286" s="55"/>
      <c r="BC286" s="55">
        <v>1</v>
      </c>
      <c r="BD286" s="55"/>
      <c r="BE286" s="55"/>
      <c r="BF286" s="55"/>
      <c r="BG286" s="58"/>
      <c r="BH286" s="55"/>
      <c r="BI286" s="55"/>
      <c r="BJ286" s="55"/>
      <c r="BK286" s="55"/>
      <c r="BL286" s="55"/>
      <c r="BM286" s="58"/>
      <c r="BN286" s="55"/>
      <c r="BO286" s="55">
        <v>1</v>
      </c>
      <c r="BP286" s="57"/>
      <c r="BQ286" s="58">
        <v>1</v>
      </c>
      <c r="BR286" s="55">
        <v>1</v>
      </c>
      <c r="BS286" s="55"/>
      <c r="BT286" s="87" t="s">
        <v>781</v>
      </c>
      <c r="BU286" s="56"/>
      <c r="BV286" s="56"/>
      <c r="BW286" s="56"/>
      <c r="BX286" s="55"/>
    </row>
    <row r="287" spans="1:76" ht="28" customHeight="1" x14ac:dyDescent="0.15">
      <c r="A287" s="86">
        <v>283</v>
      </c>
      <c r="B287" s="58" t="s">
        <v>309</v>
      </c>
      <c r="C287" s="57">
        <v>1</v>
      </c>
      <c r="D287" s="55">
        <v>1</v>
      </c>
      <c r="E287" s="55">
        <v>1</v>
      </c>
      <c r="F287" s="55"/>
      <c r="G287" s="55"/>
      <c r="H287" s="55">
        <v>1</v>
      </c>
      <c r="I287" s="55"/>
      <c r="J287" s="55"/>
      <c r="K287" s="62">
        <v>1</v>
      </c>
      <c r="L287" s="56">
        <v>1</v>
      </c>
      <c r="M287" s="56"/>
      <c r="N287" s="56"/>
      <c r="O287" s="56"/>
      <c r="P287" s="56"/>
      <c r="Q287" s="56"/>
      <c r="R287" s="56"/>
      <c r="S287" s="56"/>
      <c r="T287" s="56"/>
      <c r="U287" s="56"/>
      <c r="V287" s="56"/>
      <c r="W287" s="56"/>
      <c r="X287" s="62" t="s">
        <v>482</v>
      </c>
      <c r="Y287" s="55"/>
      <c r="Z287" s="55"/>
      <c r="AA287" s="55"/>
      <c r="AB287" s="55"/>
      <c r="AC287" s="55"/>
      <c r="AD287" s="55"/>
      <c r="AE287" s="58"/>
      <c r="AF287" s="57"/>
      <c r="AG287" s="55"/>
      <c r="AH287" s="55"/>
      <c r="AI287" s="55"/>
      <c r="AJ287" s="55"/>
      <c r="AK287" s="58"/>
      <c r="AL287" s="55"/>
      <c r="AM287" s="55"/>
      <c r="AN287" s="55"/>
      <c r="AO287" s="55"/>
      <c r="AP287" s="55"/>
      <c r="AQ287" s="55"/>
      <c r="AR287" s="55"/>
      <c r="AS287" s="55"/>
      <c r="AT287" s="55"/>
      <c r="AU287" s="55"/>
      <c r="AV287" s="57"/>
      <c r="AW287" s="55"/>
      <c r="AX287" s="55"/>
      <c r="AY287" s="55"/>
      <c r="AZ287" s="55"/>
      <c r="BA287" s="55"/>
      <c r="BB287" s="55"/>
      <c r="BC287" s="55"/>
      <c r="BD287" s="55"/>
      <c r="BE287" s="55">
        <v>1</v>
      </c>
      <c r="BF287" s="55"/>
      <c r="BG287" s="58"/>
      <c r="BH287" s="55"/>
      <c r="BI287" s="55"/>
      <c r="BJ287" s="55"/>
      <c r="BK287" s="55"/>
      <c r="BL287" s="55"/>
      <c r="BM287" s="58"/>
      <c r="BN287" s="55">
        <v>1</v>
      </c>
      <c r="BO287" s="55">
        <v>1</v>
      </c>
      <c r="BP287" s="57"/>
      <c r="BQ287" s="58">
        <v>1</v>
      </c>
      <c r="BR287" s="55">
        <v>1</v>
      </c>
      <c r="BS287" s="55"/>
      <c r="BT287" s="87" t="s">
        <v>782</v>
      </c>
      <c r="BU287" s="56"/>
      <c r="BV287" s="56"/>
      <c r="BW287" s="56"/>
      <c r="BX287" s="55"/>
    </row>
    <row r="288" spans="1:76" ht="28" customHeight="1" x14ac:dyDescent="0.15">
      <c r="A288" s="86">
        <v>284</v>
      </c>
      <c r="B288" s="58" t="s">
        <v>309</v>
      </c>
      <c r="C288" s="57">
        <v>1</v>
      </c>
      <c r="D288" s="55">
        <v>1</v>
      </c>
      <c r="E288" s="55">
        <v>1</v>
      </c>
      <c r="F288" s="55"/>
      <c r="G288" s="55"/>
      <c r="H288" s="55">
        <v>1</v>
      </c>
      <c r="I288" s="55"/>
      <c r="J288" s="55"/>
      <c r="K288" s="62">
        <v>1</v>
      </c>
      <c r="L288" s="56"/>
      <c r="M288" s="56"/>
      <c r="N288" s="56"/>
      <c r="O288" s="56"/>
      <c r="P288" s="56"/>
      <c r="Q288" s="56"/>
      <c r="R288" s="56"/>
      <c r="S288" s="56"/>
      <c r="T288" s="56"/>
      <c r="U288" s="56"/>
      <c r="V288" s="56"/>
      <c r="W288" s="56"/>
      <c r="X288" s="62" t="s">
        <v>460</v>
      </c>
      <c r="Y288" s="55"/>
      <c r="Z288" s="55"/>
      <c r="AA288" s="55"/>
      <c r="AB288" s="55"/>
      <c r="AC288" s="55"/>
      <c r="AD288" s="55"/>
      <c r="AE288" s="58"/>
      <c r="AF288" s="57"/>
      <c r="AG288" s="55"/>
      <c r="AH288" s="55"/>
      <c r="AI288" s="55"/>
      <c r="AJ288" s="55"/>
      <c r="AK288" s="58"/>
      <c r="AL288" s="55"/>
      <c r="AM288" s="55"/>
      <c r="AN288" s="55"/>
      <c r="AO288" s="55"/>
      <c r="AP288" s="55"/>
      <c r="AQ288" s="55"/>
      <c r="AR288" s="55"/>
      <c r="AS288" s="55"/>
      <c r="AT288" s="55"/>
      <c r="AU288" s="55"/>
      <c r="AV288" s="57"/>
      <c r="AW288" s="55"/>
      <c r="AX288" s="55"/>
      <c r="AY288" s="55"/>
      <c r="AZ288" s="55"/>
      <c r="BA288" s="55"/>
      <c r="BB288" s="55"/>
      <c r="BC288" s="55"/>
      <c r="BD288" s="55"/>
      <c r="BE288" s="55"/>
      <c r="BF288" s="55">
        <v>1</v>
      </c>
      <c r="BG288" s="58"/>
      <c r="BH288" s="55"/>
      <c r="BI288" s="55"/>
      <c r="BJ288" s="55"/>
      <c r="BK288" s="55"/>
      <c r="BL288" s="55"/>
      <c r="BM288" s="58"/>
      <c r="BN288" s="55">
        <v>1</v>
      </c>
      <c r="BO288" s="55">
        <v>1</v>
      </c>
      <c r="BP288" s="57"/>
      <c r="BQ288" s="58">
        <v>1</v>
      </c>
      <c r="BR288" s="55">
        <v>1</v>
      </c>
      <c r="BS288" s="55"/>
      <c r="BT288" s="87" t="s">
        <v>783</v>
      </c>
      <c r="BU288" s="56"/>
      <c r="BV288" s="56"/>
      <c r="BW288" s="56"/>
      <c r="BX288" s="55"/>
    </row>
    <row r="289" spans="1:76" ht="28" customHeight="1" x14ac:dyDescent="0.15">
      <c r="A289" s="86">
        <v>285</v>
      </c>
      <c r="B289" s="58" t="s">
        <v>309</v>
      </c>
      <c r="C289" s="57">
        <v>1</v>
      </c>
      <c r="D289" s="55">
        <v>1</v>
      </c>
      <c r="E289" s="55">
        <v>1</v>
      </c>
      <c r="F289" s="55"/>
      <c r="G289" s="55"/>
      <c r="H289" s="55"/>
      <c r="I289" s="55"/>
      <c r="J289" s="55"/>
      <c r="K289" s="62"/>
      <c r="L289" s="56"/>
      <c r="M289" s="56"/>
      <c r="N289" s="56"/>
      <c r="O289" s="56"/>
      <c r="P289" s="56"/>
      <c r="Q289" s="56"/>
      <c r="R289" s="56"/>
      <c r="S289" s="56"/>
      <c r="T289" s="56"/>
      <c r="U289" s="56"/>
      <c r="V289" s="56"/>
      <c r="W289" s="56"/>
      <c r="X289" s="63"/>
      <c r="Y289" s="55"/>
      <c r="Z289" s="55"/>
      <c r="AA289" s="55"/>
      <c r="AB289" s="55"/>
      <c r="AC289" s="55"/>
      <c r="AD289" s="55"/>
      <c r="AE289" s="58"/>
      <c r="AF289" s="57"/>
      <c r="AG289" s="55"/>
      <c r="AH289" s="55"/>
      <c r="AI289" s="55"/>
      <c r="AJ289" s="55"/>
      <c r="AK289" s="58"/>
      <c r="AL289" s="55"/>
      <c r="AM289" s="55"/>
      <c r="AN289" s="55"/>
      <c r="AO289" s="55"/>
      <c r="AP289" s="55"/>
      <c r="AQ289" s="55"/>
      <c r="AR289" s="55"/>
      <c r="AS289" s="55"/>
      <c r="AT289" s="55"/>
      <c r="AU289" s="55"/>
      <c r="AV289" s="57"/>
      <c r="AW289" s="55"/>
      <c r="AX289" s="55"/>
      <c r="AY289" s="55"/>
      <c r="AZ289" s="55"/>
      <c r="BA289" s="55"/>
      <c r="BB289" s="55"/>
      <c r="BC289" s="55"/>
      <c r="BD289" s="55"/>
      <c r="BE289" s="55"/>
      <c r="BF289" s="55">
        <v>1</v>
      </c>
      <c r="BG289" s="58"/>
      <c r="BH289" s="55"/>
      <c r="BI289" s="55"/>
      <c r="BJ289" s="55"/>
      <c r="BK289" s="55"/>
      <c r="BL289" s="55"/>
      <c r="BM289" s="58"/>
      <c r="BN289" s="55"/>
      <c r="BO289" s="55">
        <v>1</v>
      </c>
      <c r="BP289" s="57"/>
      <c r="BQ289" s="58">
        <v>1</v>
      </c>
      <c r="BR289" s="55">
        <v>1</v>
      </c>
      <c r="BS289" s="55"/>
      <c r="BT289" s="87" t="s">
        <v>308</v>
      </c>
      <c r="BU289" s="56"/>
      <c r="BV289" s="56"/>
      <c r="BW289" s="56"/>
      <c r="BX289" s="55"/>
    </row>
    <row r="290" spans="1:76" ht="28" customHeight="1" x14ac:dyDescent="0.15">
      <c r="A290" s="86">
        <v>286</v>
      </c>
      <c r="B290" s="58" t="s">
        <v>309</v>
      </c>
      <c r="C290" s="57">
        <v>1</v>
      </c>
      <c r="D290" s="55">
        <v>1</v>
      </c>
      <c r="E290" s="55">
        <v>1</v>
      </c>
      <c r="F290" s="55"/>
      <c r="G290" s="55"/>
      <c r="H290" s="55"/>
      <c r="I290" s="55"/>
      <c r="J290" s="55">
        <v>1</v>
      </c>
      <c r="K290" s="62">
        <v>1</v>
      </c>
      <c r="L290" s="56">
        <v>1</v>
      </c>
      <c r="M290" s="56">
        <v>1</v>
      </c>
      <c r="N290" s="56"/>
      <c r="O290" s="56"/>
      <c r="P290" s="56"/>
      <c r="Q290" s="56"/>
      <c r="R290" s="56"/>
      <c r="S290" s="56"/>
      <c r="T290" s="56"/>
      <c r="U290" s="56"/>
      <c r="V290" s="56"/>
      <c r="W290" s="56"/>
      <c r="X290" s="62" t="s">
        <v>461</v>
      </c>
      <c r="Y290" s="55"/>
      <c r="Z290" s="55"/>
      <c r="AA290" s="55"/>
      <c r="AB290" s="55"/>
      <c r="AC290" s="55"/>
      <c r="AD290" s="55"/>
      <c r="AE290" s="58"/>
      <c r="AF290" s="57"/>
      <c r="AG290" s="55"/>
      <c r="AH290" s="55"/>
      <c r="AI290" s="55"/>
      <c r="AJ290" s="55"/>
      <c r="AK290" s="58"/>
      <c r="AL290" s="55"/>
      <c r="AM290" s="55"/>
      <c r="AN290" s="55"/>
      <c r="AO290" s="55"/>
      <c r="AP290" s="55"/>
      <c r="AQ290" s="55"/>
      <c r="AR290" s="55"/>
      <c r="AS290" s="55"/>
      <c r="AT290" s="55"/>
      <c r="AU290" s="55"/>
      <c r="AV290" s="57"/>
      <c r="AW290" s="55"/>
      <c r="AX290" s="55"/>
      <c r="AY290" s="55"/>
      <c r="AZ290" s="55"/>
      <c r="BA290" s="55"/>
      <c r="BB290" s="55"/>
      <c r="BC290" s="55"/>
      <c r="BD290" s="55"/>
      <c r="BE290" s="55"/>
      <c r="BF290" s="55">
        <v>1</v>
      </c>
      <c r="BG290" s="58"/>
      <c r="BH290" s="55"/>
      <c r="BI290" s="55"/>
      <c r="BJ290" s="55"/>
      <c r="BK290" s="55"/>
      <c r="BL290" s="55"/>
      <c r="BM290" s="58"/>
      <c r="BN290" s="55"/>
      <c r="BO290" s="55">
        <v>1</v>
      </c>
      <c r="BP290" s="57"/>
      <c r="BQ290" s="58">
        <v>1</v>
      </c>
      <c r="BR290" s="55">
        <v>1</v>
      </c>
      <c r="BS290" s="55"/>
      <c r="BT290" s="87" t="s">
        <v>784</v>
      </c>
      <c r="BU290" s="56"/>
      <c r="BV290" s="56"/>
      <c r="BW290" s="56"/>
      <c r="BX290" s="55"/>
    </row>
    <row r="291" spans="1:76" ht="28" customHeight="1" x14ac:dyDescent="0.15">
      <c r="A291" s="86">
        <v>287</v>
      </c>
      <c r="B291" s="58" t="s">
        <v>309</v>
      </c>
      <c r="C291" s="57">
        <v>1</v>
      </c>
      <c r="D291" s="55">
        <v>1</v>
      </c>
      <c r="E291" s="55">
        <v>1</v>
      </c>
      <c r="F291" s="55"/>
      <c r="G291" s="55"/>
      <c r="H291" s="55">
        <v>1</v>
      </c>
      <c r="I291" s="55"/>
      <c r="J291" s="55"/>
      <c r="K291" s="62"/>
      <c r="L291" s="56"/>
      <c r="M291" s="56">
        <v>1</v>
      </c>
      <c r="N291" s="56"/>
      <c r="O291" s="56"/>
      <c r="P291" s="56">
        <v>1</v>
      </c>
      <c r="Q291" s="56">
        <v>1</v>
      </c>
      <c r="R291" s="56"/>
      <c r="S291" s="56"/>
      <c r="T291" s="56"/>
      <c r="U291" s="56"/>
      <c r="V291" s="56"/>
      <c r="W291" s="56"/>
      <c r="X291" s="62" t="s">
        <v>462</v>
      </c>
      <c r="Y291" s="55"/>
      <c r="Z291" s="55"/>
      <c r="AA291" s="55"/>
      <c r="AB291" s="55"/>
      <c r="AC291" s="55"/>
      <c r="AD291" s="55"/>
      <c r="AE291" s="58"/>
      <c r="AF291" s="57"/>
      <c r="AG291" s="55"/>
      <c r="AH291" s="55"/>
      <c r="AI291" s="55"/>
      <c r="AJ291" s="55"/>
      <c r="AK291" s="58"/>
      <c r="AL291" s="55"/>
      <c r="AM291" s="55"/>
      <c r="AN291" s="55"/>
      <c r="AO291" s="55"/>
      <c r="AP291" s="55"/>
      <c r="AQ291" s="55"/>
      <c r="AR291" s="55"/>
      <c r="AS291" s="55"/>
      <c r="AT291" s="55"/>
      <c r="AU291" s="55"/>
      <c r="AV291" s="57"/>
      <c r="AW291" s="55"/>
      <c r="AX291" s="55"/>
      <c r="AY291" s="55"/>
      <c r="AZ291" s="55"/>
      <c r="BA291" s="55"/>
      <c r="BB291" s="55"/>
      <c r="BC291" s="55"/>
      <c r="BD291" s="55"/>
      <c r="BE291" s="55"/>
      <c r="BF291" s="55">
        <v>1</v>
      </c>
      <c r="BG291" s="58"/>
      <c r="BH291" s="55"/>
      <c r="BI291" s="55"/>
      <c r="BJ291" s="55"/>
      <c r="BK291" s="55"/>
      <c r="BL291" s="55"/>
      <c r="BM291" s="58"/>
      <c r="BN291" s="55"/>
      <c r="BO291" s="55">
        <v>1</v>
      </c>
      <c r="BP291" s="57"/>
      <c r="BQ291" s="58">
        <v>1</v>
      </c>
      <c r="BR291" s="55">
        <v>1</v>
      </c>
      <c r="BS291" s="55"/>
      <c r="BT291" s="87" t="s">
        <v>785</v>
      </c>
      <c r="BU291" s="56"/>
      <c r="BV291" s="56"/>
      <c r="BW291" s="56"/>
      <c r="BX291" s="55"/>
    </row>
    <row r="292" spans="1:76" ht="28" customHeight="1" x14ac:dyDescent="0.15">
      <c r="A292" s="86">
        <v>288</v>
      </c>
      <c r="B292" s="58" t="s">
        <v>309</v>
      </c>
      <c r="C292" s="57">
        <v>1</v>
      </c>
      <c r="D292" s="55">
        <v>1</v>
      </c>
      <c r="E292" s="55">
        <v>1</v>
      </c>
      <c r="F292" s="55"/>
      <c r="G292" s="55"/>
      <c r="H292" s="55">
        <v>1</v>
      </c>
      <c r="I292" s="55"/>
      <c r="J292" s="55"/>
      <c r="K292" s="62"/>
      <c r="L292" s="56"/>
      <c r="M292" s="56"/>
      <c r="N292" s="56"/>
      <c r="O292" s="56"/>
      <c r="P292" s="56"/>
      <c r="Q292" s="56">
        <v>1</v>
      </c>
      <c r="R292" s="56"/>
      <c r="S292" s="56"/>
      <c r="T292" s="56"/>
      <c r="U292" s="56"/>
      <c r="V292" s="56"/>
      <c r="W292" s="56"/>
      <c r="X292" s="62" t="s">
        <v>463</v>
      </c>
      <c r="Y292" s="55"/>
      <c r="Z292" s="55"/>
      <c r="AA292" s="55"/>
      <c r="AB292" s="55"/>
      <c r="AC292" s="55"/>
      <c r="AD292" s="55"/>
      <c r="AE292" s="58">
        <v>1</v>
      </c>
      <c r="AF292" s="57"/>
      <c r="AG292" s="55"/>
      <c r="AH292" s="55"/>
      <c r="AI292" s="55"/>
      <c r="AJ292" s="55"/>
      <c r="AK292" s="58"/>
      <c r="AL292" s="55"/>
      <c r="AM292" s="55"/>
      <c r="AN292" s="55"/>
      <c r="AO292" s="55"/>
      <c r="AP292" s="55"/>
      <c r="AQ292" s="55"/>
      <c r="AR292" s="55"/>
      <c r="AS292" s="55"/>
      <c r="AT292" s="55"/>
      <c r="AU292" s="55"/>
      <c r="AV292" s="57"/>
      <c r="AW292" s="55"/>
      <c r="AX292" s="55"/>
      <c r="AY292" s="55"/>
      <c r="AZ292" s="55"/>
      <c r="BA292" s="55"/>
      <c r="BB292" s="55"/>
      <c r="BC292" s="55"/>
      <c r="BD292" s="55"/>
      <c r="BE292" s="55"/>
      <c r="BF292" s="55">
        <v>1</v>
      </c>
      <c r="BG292" s="58"/>
      <c r="BH292" s="55"/>
      <c r="BI292" s="55"/>
      <c r="BJ292" s="55"/>
      <c r="BK292" s="55"/>
      <c r="BL292" s="55"/>
      <c r="BM292" s="58"/>
      <c r="BN292" s="55"/>
      <c r="BO292" s="55">
        <v>1</v>
      </c>
      <c r="BP292" s="57"/>
      <c r="BQ292" s="58">
        <v>1</v>
      </c>
      <c r="BR292" s="55">
        <v>1</v>
      </c>
      <c r="BS292" s="55"/>
      <c r="BT292" s="87" t="s">
        <v>786</v>
      </c>
      <c r="BU292" s="56"/>
      <c r="BV292" s="56"/>
      <c r="BW292" s="56"/>
      <c r="BX292" s="55"/>
    </row>
    <row r="293" spans="1:76" ht="28" customHeight="1" x14ac:dyDescent="0.15">
      <c r="A293" s="86">
        <v>289</v>
      </c>
      <c r="B293" s="58" t="s">
        <v>309</v>
      </c>
      <c r="C293" s="57">
        <v>1</v>
      </c>
      <c r="D293" s="55">
        <v>1</v>
      </c>
      <c r="E293" s="55">
        <v>1</v>
      </c>
      <c r="F293" s="55"/>
      <c r="G293" s="55"/>
      <c r="H293" s="55">
        <v>1</v>
      </c>
      <c r="I293" s="55"/>
      <c r="J293" s="55"/>
      <c r="K293" s="62"/>
      <c r="L293" s="56"/>
      <c r="M293" s="56"/>
      <c r="N293" s="56"/>
      <c r="O293" s="56"/>
      <c r="P293" s="56"/>
      <c r="Q293" s="56">
        <v>1</v>
      </c>
      <c r="R293" s="56"/>
      <c r="S293" s="56"/>
      <c r="T293" s="56"/>
      <c r="U293" s="56"/>
      <c r="V293" s="56"/>
      <c r="W293" s="56"/>
      <c r="X293" s="62" t="s">
        <v>464</v>
      </c>
      <c r="Y293" s="55"/>
      <c r="Z293" s="55"/>
      <c r="AA293" s="55"/>
      <c r="AB293" s="55"/>
      <c r="AC293" s="55"/>
      <c r="AD293" s="55"/>
      <c r="AE293" s="58">
        <v>1</v>
      </c>
      <c r="AF293" s="57"/>
      <c r="AG293" s="55"/>
      <c r="AH293" s="55"/>
      <c r="AI293" s="55"/>
      <c r="AJ293" s="55"/>
      <c r="AK293" s="58"/>
      <c r="AL293" s="55"/>
      <c r="AM293" s="55"/>
      <c r="AN293" s="55"/>
      <c r="AO293" s="55"/>
      <c r="AP293" s="55"/>
      <c r="AQ293" s="55"/>
      <c r="AR293" s="55"/>
      <c r="AS293" s="55"/>
      <c r="AT293" s="55"/>
      <c r="AU293" s="55"/>
      <c r="AV293" s="57"/>
      <c r="AW293" s="55"/>
      <c r="AX293" s="55"/>
      <c r="AY293" s="55"/>
      <c r="AZ293" s="55"/>
      <c r="BA293" s="55"/>
      <c r="BB293" s="55"/>
      <c r="BC293" s="55"/>
      <c r="BD293" s="55"/>
      <c r="BE293" s="55"/>
      <c r="BF293" s="55">
        <v>1</v>
      </c>
      <c r="BG293" s="58"/>
      <c r="BH293" s="55"/>
      <c r="BI293" s="55"/>
      <c r="BJ293" s="55"/>
      <c r="BK293" s="55"/>
      <c r="BL293" s="55"/>
      <c r="BM293" s="58"/>
      <c r="BN293" s="55"/>
      <c r="BO293" s="55">
        <v>1</v>
      </c>
      <c r="BP293" s="57"/>
      <c r="BQ293" s="58">
        <v>1</v>
      </c>
      <c r="BR293" s="55">
        <v>1</v>
      </c>
      <c r="BS293" s="55"/>
      <c r="BT293" s="87" t="s">
        <v>787</v>
      </c>
      <c r="BU293" s="56"/>
      <c r="BV293" s="56"/>
      <c r="BW293" s="56"/>
      <c r="BX293" s="55"/>
    </row>
    <row r="294" spans="1:76" ht="28" customHeight="1" x14ac:dyDescent="0.15">
      <c r="A294" s="86">
        <v>290</v>
      </c>
      <c r="B294" s="58" t="s">
        <v>309</v>
      </c>
      <c r="C294" s="57">
        <v>1</v>
      </c>
      <c r="D294" s="55">
        <v>1</v>
      </c>
      <c r="E294" s="55">
        <v>1</v>
      </c>
      <c r="F294" s="55"/>
      <c r="G294" s="55"/>
      <c r="H294" s="55">
        <v>1</v>
      </c>
      <c r="I294" s="55"/>
      <c r="J294" s="55"/>
      <c r="K294" s="62"/>
      <c r="L294" s="56"/>
      <c r="M294" s="56"/>
      <c r="N294" s="56"/>
      <c r="O294" s="56"/>
      <c r="P294" s="56"/>
      <c r="Q294" s="56"/>
      <c r="R294" s="56"/>
      <c r="S294" s="56"/>
      <c r="T294" s="56"/>
      <c r="U294" s="56"/>
      <c r="V294" s="56"/>
      <c r="W294" s="56"/>
      <c r="X294" s="62" t="s">
        <v>395</v>
      </c>
      <c r="Y294" s="55"/>
      <c r="Z294" s="55"/>
      <c r="AA294" s="55"/>
      <c r="AB294" s="55"/>
      <c r="AC294" s="55"/>
      <c r="AD294" s="55"/>
      <c r="AE294" s="58"/>
      <c r="AF294" s="57"/>
      <c r="AG294" s="55"/>
      <c r="AH294" s="55"/>
      <c r="AI294" s="55"/>
      <c r="AJ294" s="55"/>
      <c r="AK294" s="58"/>
      <c r="AL294" s="55"/>
      <c r="AM294" s="55"/>
      <c r="AN294" s="55"/>
      <c r="AO294" s="55"/>
      <c r="AP294" s="55"/>
      <c r="AQ294" s="55"/>
      <c r="AR294" s="55"/>
      <c r="AS294" s="55"/>
      <c r="AT294" s="55"/>
      <c r="AU294" s="55"/>
      <c r="AV294" s="57"/>
      <c r="AW294" s="55"/>
      <c r="AX294" s="55"/>
      <c r="AY294" s="55"/>
      <c r="AZ294" s="55"/>
      <c r="BA294" s="55"/>
      <c r="BB294" s="55"/>
      <c r="BC294" s="55"/>
      <c r="BD294" s="55"/>
      <c r="BE294" s="55"/>
      <c r="BF294" s="55">
        <v>1</v>
      </c>
      <c r="BG294" s="58"/>
      <c r="BH294" s="55"/>
      <c r="BI294" s="55"/>
      <c r="BJ294" s="55"/>
      <c r="BK294" s="55"/>
      <c r="BL294" s="55"/>
      <c r="BM294" s="58"/>
      <c r="BN294" s="55"/>
      <c r="BO294" s="55">
        <v>1</v>
      </c>
      <c r="BP294" s="57"/>
      <c r="BQ294" s="58">
        <v>1</v>
      </c>
      <c r="BR294" s="55">
        <v>1</v>
      </c>
      <c r="BS294" s="55"/>
      <c r="BT294" s="87" t="s">
        <v>788</v>
      </c>
      <c r="BU294" s="56"/>
      <c r="BV294" s="56"/>
      <c r="BW294" s="56"/>
      <c r="BX294" s="55"/>
    </row>
    <row r="295" spans="1:76" ht="28" customHeight="1" x14ac:dyDescent="0.15">
      <c r="A295" s="86">
        <v>291</v>
      </c>
      <c r="B295" s="58" t="s">
        <v>309</v>
      </c>
      <c r="C295" s="57">
        <v>1</v>
      </c>
      <c r="D295" s="55">
        <v>1</v>
      </c>
      <c r="E295" s="55">
        <v>1</v>
      </c>
      <c r="F295" s="55"/>
      <c r="G295" s="55"/>
      <c r="H295" s="55">
        <v>1</v>
      </c>
      <c r="I295" s="55"/>
      <c r="J295" s="55">
        <v>1</v>
      </c>
      <c r="K295" s="62"/>
      <c r="L295" s="56"/>
      <c r="M295" s="56"/>
      <c r="N295" s="56"/>
      <c r="O295" s="56"/>
      <c r="P295" s="56"/>
      <c r="Q295" s="56"/>
      <c r="R295" s="56"/>
      <c r="S295" s="56"/>
      <c r="T295" s="56"/>
      <c r="U295" s="56"/>
      <c r="V295" s="56"/>
      <c r="W295" s="56"/>
      <c r="X295" s="62" t="s">
        <v>465</v>
      </c>
      <c r="Y295" s="55"/>
      <c r="Z295" s="55"/>
      <c r="AA295" s="55"/>
      <c r="AB295" s="55"/>
      <c r="AC295" s="55"/>
      <c r="AD295" s="55"/>
      <c r="AE295" s="58"/>
      <c r="AF295" s="57"/>
      <c r="AG295" s="55"/>
      <c r="AH295" s="55"/>
      <c r="AI295" s="55"/>
      <c r="AJ295" s="55"/>
      <c r="AK295" s="58"/>
      <c r="AL295" s="55"/>
      <c r="AM295" s="55"/>
      <c r="AN295" s="55"/>
      <c r="AO295" s="55"/>
      <c r="AP295" s="55"/>
      <c r="AQ295" s="55"/>
      <c r="AR295" s="55"/>
      <c r="AS295" s="55"/>
      <c r="AT295" s="55"/>
      <c r="AU295" s="55"/>
      <c r="AV295" s="57"/>
      <c r="AW295" s="55"/>
      <c r="AX295" s="55"/>
      <c r="AY295" s="55"/>
      <c r="AZ295" s="55"/>
      <c r="BA295" s="55"/>
      <c r="BB295" s="55"/>
      <c r="BC295" s="55"/>
      <c r="BD295" s="55"/>
      <c r="BE295" s="55"/>
      <c r="BF295" s="55">
        <v>1</v>
      </c>
      <c r="BG295" s="58"/>
      <c r="BH295" s="55"/>
      <c r="BI295" s="55"/>
      <c r="BJ295" s="55"/>
      <c r="BK295" s="55"/>
      <c r="BL295" s="55"/>
      <c r="BM295" s="58"/>
      <c r="BN295" s="55"/>
      <c r="BO295" s="55">
        <v>1</v>
      </c>
      <c r="BP295" s="57"/>
      <c r="BQ295" s="58">
        <v>1</v>
      </c>
      <c r="BR295" s="55">
        <v>1</v>
      </c>
      <c r="BS295" s="55"/>
      <c r="BT295" s="87" t="s">
        <v>789</v>
      </c>
      <c r="BU295" s="56"/>
      <c r="BV295" s="56"/>
      <c r="BW295" s="56"/>
      <c r="BX295" s="55"/>
    </row>
    <row r="296" spans="1:76" ht="28" customHeight="1" x14ac:dyDescent="0.15">
      <c r="A296" s="340" t="s">
        <v>496</v>
      </c>
      <c r="B296" s="341"/>
      <c r="C296" s="78">
        <f>SUM(C37:C295)</f>
        <v>232</v>
      </c>
      <c r="D296" s="78">
        <f t="shared" ref="D296:Y296" si="47">SUM(D37:D295)</f>
        <v>202</v>
      </c>
      <c r="E296" s="78">
        <f t="shared" si="47"/>
        <v>193</v>
      </c>
      <c r="F296" s="78">
        <f t="shared" si="47"/>
        <v>33</v>
      </c>
      <c r="G296" s="78">
        <f t="shared" si="47"/>
        <v>24</v>
      </c>
      <c r="H296" s="78">
        <f t="shared" si="47"/>
        <v>250</v>
      </c>
      <c r="I296" s="78">
        <f t="shared" si="47"/>
        <v>8</v>
      </c>
      <c r="J296" s="78">
        <f t="shared" si="47"/>
        <v>98</v>
      </c>
      <c r="K296" s="78">
        <f t="shared" si="47"/>
        <v>29</v>
      </c>
      <c r="L296" s="78">
        <f t="shared" si="47"/>
        <v>21</v>
      </c>
      <c r="M296" s="78">
        <f t="shared" si="47"/>
        <v>53</v>
      </c>
      <c r="N296" s="78">
        <f t="shared" si="47"/>
        <v>0</v>
      </c>
      <c r="O296" s="78">
        <f t="shared" si="47"/>
        <v>24</v>
      </c>
      <c r="P296" s="78">
        <f t="shared" si="47"/>
        <v>47</v>
      </c>
      <c r="Q296" s="78">
        <f t="shared" si="47"/>
        <v>96</v>
      </c>
      <c r="R296" s="78">
        <f t="shared" si="47"/>
        <v>0</v>
      </c>
      <c r="S296" s="78">
        <f t="shared" si="47"/>
        <v>6</v>
      </c>
      <c r="T296" s="78">
        <f t="shared" si="47"/>
        <v>5</v>
      </c>
      <c r="U296" s="78">
        <f t="shared" si="47"/>
        <v>6</v>
      </c>
      <c r="V296" s="78">
        <f t="shared" si="47"/>
        <v>8</v>
      </c>
      <c r="W296" s="78">
        <f t="shared" si="47"/>
        <v>2</v>
      </c>
      <c r="X296" s="80"/>
      <c r="Y296" s="78">
        <f t="shared" si="47"/>
        <v>2</v>
      </c>
      <c r="Z296" s="78">
        <f t="shared" ref="Z296" si="48">SUM(Z37:Z295)</f>
        <v>12</v>
      </c>
      <c r="AA296" s="78">
        <f t="shared" ref="AA296" si="49">SUM(AA37:AA295)</f>
        <v>0</v>
      </c>
      <c r="AB296" s="78">
        <f t="shared" ref="AB296" si="50">SUM(AB37:AB295)</f>
        <v>15</v>
      </c>
      <c r="AC296" s="78">
        <f t="shared" ref="AC296" si="51">SUM(AC37:AC295)</f>
        <v>0</v>
      </c>
      <c r="AD296" s="78">
        <f t="shared" ref="AD296" si="52">SUM(AD37:AD295)</f>
        <v>0</v>
      </c>
      <c r="AE296" s="78">
        <f t="shared" ref="AE296" si="53">SUM(AE37:AE295)</f>
        <v>38</v>
      </c>
      <c r="AF296" s="78">
        <f t="shared" ref="AF296" si="54">SUM(AF37:AF295)</f>
        <v>12</v>
      </c>
      <c r="AG296" s="78">
        <f t="shared" ref="AG296" si="55">SUM(AG37:AG295)</f>
        <v>21</v>
      </c>
      <c r="AH296" s="78">
        <f t="shared" ref="AH296" si="56">SUM(AH37:AH295)</f>
        <v>18</v>
      </c>
      <c r="AI296" s="78">
        <f t="shared" ref="AI296" si="57">SUM(AI37:AI295)</f>
        <v>18</v>
      </c>
      <c r="AJ296" s="78">
        <f t="shared" ref="AJ296" si="58">SUM(AJ37:AJ295)</f>
        <v>0</v>
      </c>
      <c r="AK296" s="78">
        <f t="shared" ref="AK296" si="59">SUM(AK37:AK295)</f>
        <v>24</v>
      </c>
      <c r="AL296" s="78">
        <f t="shared" ref="AL296" si="60">SUM(AL37:AL295)</f>
        <v>1</v>
      </c>
      <c r="AM296" s="78">
        <f t="shared" ref="AM296" si="61">SUM(AM37:AM295)</f>
        <v>3</v>
      </c>
      <c r="AN296" s="78">
        <f t="shared" ref="AN296" si="62">SUM(AN37:AN295)</f>
        <v>2</v>
      </c>
      <c r="AO296" s="78">
        <f t="shared" ref="AO296" si="63">SUM(AO37:AO295)</f>
        <v>1</v>
      </c>
      <c r="AP296" s="78">
        <f t="shared" ref="AP296" si="64">SUM(AP37:AP295)</f>
        <v>0</v>
      </c>
      <c r="AQ296" s="78">
        <f t="shared" ref="AQ296" si="65">SUM(AQ37:AQ295)</f>
        <v>0</v>
      </c>
      <c r="AR296" s="78">
        <f t="shared" ref="AR296" si="66">SUM(AR37:AR295)</f>
        <v>0</v>
      </c>
      <c r="AS296" s="78">
        <f t="shared" ref="AS296" si="67">SUM(AS37:AS295)</f>
        <v>0</v>
      </c>
      <c r="AT296" s="78">
        <f t="shared" ref="AT296" si="68">SUM(AT37:AT295)</f>
        <v>8</v>
      </c>
      <c r="AU296" s="78">
        <f t="shared" ref="AU296" si="69">SUM(AU37:AU295)</f>
        <v>4</v>
      </c>
      <c r="AV296" s="78">
        <f t="shared" ref="AV296" si="70">SUM(AV37:AV295)</f>
        <v>25</v>
      </c>
      <c r="AW296" s="78">
        <f t="shared" ref="AW296" si="71">SUM(AW37:AW295)</f>
        <v>16</v>
      </c>
      <c r="AX296" s="78">
        <f t="shared" ref="AX296" si="72">SUM(AX37:AX295)</f>
        <v>16</v>
      </c>
      <c r="AY296" s="78">
        <f t="shared" ref="AY296" si="73">SUM(AY37:AY295)</f>
        <v>15</v>
      </c>
      <c r="AZ296" s="78">
        <f t="shared" ref="AZ296" si="74">SUM(AZ37:AZ295)</f>
        <v>0</v>
      </c>
      <c r="BA296" s="78">
        <f t="shared" ref="BA296" si="75">SUM(BA37:BA295)</f>
        <v>3</v>
      </c>
      <c r="BB296" s="78">
        <f t="shared" ref="BB296" si="76">SUM(BB37:BB295)</f>
        <v>0</v>
      </c>
      <c r="BC296" s="78">
        <f t="shared" ref="BC296" si="77">SUM(BC37:BC295)</f>
        <v>10</v>
      </c>
      <c r="BD296" s="78">
        <f t="shared" ref="BD296" si="78">SUM(BD37:BD295)</f>
        <v>30</v>
      </c>
      <c r="BE296" s="78">
        <f t="shared" ref="BE296" si="79">SUM(BE37:BE295)</f>
        <v>1</v>
      </c>
      <c r="BF296" s="78">
        <f t="shared" ref="BF296" si="80">SUM(BF37:BF295)</f>
        <v>11</v>
      </c>
      <c r="BG296" s="78">
        <f t="shared" ref="BG296" si="81">SUM(BG37:BG295)</f>
        <v>1</v>
      </c>
      <c r="BH296" s="78">
        <f t="shared" ref="BH296" si="82">SUM(BH37:BH295)</f>
        <v>0</v>
      </c>
      <c r="BI296" s="78">
        <f t="shared" ref="BI296" si="83">SUM(BI37:BI295)</f>
        <v>19</v>
      </c>
      <c r="BJ296" s="78">
        <f t="shared" ref="BJ296" si="84">SUM(BJ37:BJ295)</f>
        <v>0</v>
      </c>
      <c r="BK296" s="78">
        <f t="shared" ref="BK296" si="85">SUM(BK37:BK295)</f>
        <v>0</v>
      </c>
      <c r="BL296" s="78">
        <f t="shared" ref="BL296" si="86">SUM(BL37:BL295)</f>
        <v>1</v>
      </c>
      <c r="BM296" s="78">
        <f t="shared" ref="BM296" si="87">SUM(BM37:BM295)</f>
        <v>1</v>
      </c>
      <c r="BN296" s="78">
        <f t="shared" ref="BN296" si="88">SUM(BN37:BN295)</f>
        <v>17</v>
      </c>
      <c r="BO296" s="78">
        <f t="shared" ref="BO296" si="89">SUM(BO37:BO295)</f>
        <v>169</v>
      </c>
      <c r="BP296" s="78">
        <f t="shared" ref="BP296" si="90">SUM(BP37:BP295)</f>
        <v>101</v>
      </c>
      <c r="BQ296" s="78">
        <f t="shared" ref="BQ296" si="91">SUM(BQ37:BQ295)</f>
        <v>160</v>
      </c>
      <c r="BR296" s="78">
        <f t="shared" ref="BR296" si="92">SUM(BR37:BR295)</f>
        <v>251</v>
      </c>
      <c r="BS296" s="78">
        <f t="shared" ref="BS296" si="93">SUM(BS37:BS295)</f>
        <v>7</v>
      </c>
      <c r="BT296" s="81"/>
      <c r="BU296" s="56"/>
      <c r="BV296" s="56"/>
      <c r="BW296" s="56"/>
      <c r="BX296" s="55"/>
    </row>
    <row r="297" spans="1:76" ht="28" customHeight="1" x14ac:dyDescent="0.15">
      <c r="A297" s="86">
        <v>292</v>
      </c>
      <c r="B297" s="58" t="s">
        <v>117</v>
      </c>
      <c r="C297" s="57"/>
      <c r="D297" s="55"/>
      <c r="E297" s="55"/>
      <c r="F297" s="55">
        <v>1</v>
      </c>
      <c r="G297" s="55">
        <v>1</v>
      </c>
      <c r="H297" s="55">
        <v>1</v>
      </c>
      <c r="I297" s="55"/>
      <c r="J297" s="55">
        <v>1</v>
      </c>
      <c r="K297" s="62"/>
      <c r="L297" s="56"/>
      <c r="M297" s="56"/>
      <c r="N297" s="56"/>
      <c r="O297" s="56"/>
      <c r="P297" s="56"/>
      <c r="Q297" s="56"/>
      <c r="R297" s="56"/>
      <c r="S297" s="56"/>
      <c r="T297" s="56"/>
      <c r="U297" s="56"/>
      <c r="V297" s="56"/>
      <c r="W297" s="56"/>
      <c r="X297" s="62" t="s">
        <v>466</v>
      </c>
      <c r="Y297" s="55"/>
      <c r="Z297" s="55"/>
      <c r="AA297" s="55"/>
      <c r="AB297" s="55"/>
      <c r="AC297" s="55"/>
      <c r="AD297" s="55"/>
      <c r="AE297" s="58"/>
      <c r="AF297" s="57"/>
      <c r="AG297" s="55"/>
      <c r="AH297" s="55"/>
      <c r="AI297" s="55"/>
      <c r="AJ297" s="55"/>
      <c r="AK297" s="58"/>
      <c r="AL297" s="55"/>
      <c r="AM297" s="55"/>
      <c r="AN297" s="55"/>
      <c r="AO297" s="55"/>
      <c r="AP297" s="55"/>
      <c r="AQ297" s="55"/>
      <c r="AR297" s="55"/>
      <c r="AS297" s="55"/>
      <c r="AT297" s="55"/>
      <c r="AU297" s="55"/>
      <c r="AV297" s="57"/>
      <c r="AW297" s="55"/>
      <c r="AX297" s="55"/>
      <c r="AY297" s="55"/>
      <c r="AZ297" s="55"/>
      <c r="BA297" s="55"/>
      <c r="BB297" s="55"/>
      <c r="BC297" s="55"/>
      <c r="BD297" s="55"/>
      <c r="BE297" s="55"/>
      <c r="BF297" s="55"/>
      <c r="BG297" s="58"/>
      <c r="BH297" s="55"/>
      <c r="BI297" s="55"/>
      <c r="BJ297" s="55"/>
      <c r="BK297" s="55"/>
      <c r="BL297" s="55"/>
      <c r="BM297" s="58"/>
      <c r="BN297" s="55"/>
      <c r="BO297" s="55"/>
      <c r="BP297" s="57"/>
      <c r="BQ297" s="58">
        <v>1</v>
      </c>
      <c r="BR297" s="55"/>
      <c r="BS297" s="55">
        <v>1</v>
      </c>
      <c r="BT297" s="87" t="s">
        <v>790</v>
      </c>
      <c r="BU297" s="56"/>
      <c r="BV297" s="56"/>
      <c r="BW297" s="56"/>
      <c r="BX297" s="55"/>
    </row>
    <row r="298" spans="1:76" ht="28" customHeight="1" x14ac:dyDescent="0.15">
      <c r="A298" s="86">
        <v>293</v>
      </c>
      <c r="B298" s="58" t="s">
        <v>117</v>
      </c>
      <c r="C298" s="57">
        <v>1</v>
      </c>
      <c r="D298" s="55">
        <v>1</v>
      </c>
      <c r="E298" s="55"/>
      <c r="F298" s="55"/>
      <c r="G298" s="55"/>
      <c r="H298" s="55">
        <v>1</v>
      </c>
      <c r="I298" s="55"/>
      <c r="J298" s="55"/>
      <c r="K298" s="62"/>
      <c r="L298" s="56"/>
      <c r="M298" s="56"/>
      <c r="N298" s="56"/>
      <c r="O298" s="56">
        <v>1</v>
      </c>
      <c r="P298" s="56"/>
      <c r="Q298" s="56"/>
      <c r="R298" s="56">
        <v>1</v>
      </c>
      <c r="S298" s="56"/>
      <c r="T298" s="56"/>
      <c r="U298" s="56"/>
      <c r="V298" s="56"/>
      <c r="W298" s="56"/>
      <c r="X298" s="62" t="s">
        <v>108</v>
      </c>
      <c r="Y298" s="55"/>
      <c r="Z298" s="55"/>
      <c r="AA298" s="55"/>
      <c r="AB298" s="55"/>
      <c r="AC298" s="55"/>
      <c r="AD298" s="55"/>
      <c r="AE298" s="58"/>
      <c r="AF298" s="57"/>
      <c r="AG298" s="55"/>
      <c r="AH298" s="55"/>
      <c r="AI298" s="55"/>
      <c r="AJ298" s="55"/>
      <c r="AK298" s="58"/>
      <c r="AL298" s="55"/>
      <c r="AM298" s="55"/>
      <c r="AN298" s="55"/>
      <c r="AO298" s="55"/>
      <c r="AP298" s="55"/>
      <c r="AQ298" s="55"/>
      <c r="AR298" s="55"/>
      <c r="AS298" s="55"/>
      <c r="AT298" s="55"/>
      <c r="AU298" s="55">
        <v>1</v>
      </c>
      <c r="AV298" s="57"/>
      <c r="AW298" s="55"/>
      <c r="AX298" s="55"/>
      <c r="AY298" s="55"/>
      <c r="AZ298" s="55"/>
      <c r="BA298" s="55"/>
      <c r="BB298" s="55"/>
      <c r="BC298" s="55"/>
      <c r="BD298" s="55"/>
      <c r="BE298" s="55"/>
      <c r="BF298" s="55"/>
      <c r="BG298" s="58"/>
      <c r="BH298" s="55"/>
      <c r="BI298" s="55"/>
      <c r="BJ298" s="55"/>
      <c r="BK298" s="55"/>
      <c r="BL298" s="55"/>
      <c r="BM298" s="58"/>
      <c r="BN298" s="55"/>
      <c r="BO298" s="55"/>
      <c r="BP298" s="57"/>
      <c r="BQ298" s="58">
        <v>1</v>
      </c>
      <c r="BR298" s="55">
        <v>1</v>
      </c>
      <c r="BS298" s="55"/>
      <c r="BT298" s="87" t="s">
        <v>791</v>
      </c>
      <c r="BU298" s="56"/>
      <c r="BV298" s="56"/>
      <c r="BW298" s="56"/>
      <c r="BX298" s="55"/>
    </row>
    <row r="299" spans="1:76" ht="28" customHeight="1" x14ac:dyDescent="0.15">
      <c r="A299" s="86">
        <v>294</v>
      </c>
      <c r="B299" s="58" t="s">
        <v>117</v>
      </c>
      <c r="C299" s="57">
        <v>1</v>
      </c>
      <c r="D299" s="55"/>
      <c r="E299" s="55">
        <v>1</v>
      </c>
      <c r="F299" s="55"/>
      <c r="G299" s="55"/>
      <c r="H299" s="55">
        <v>1</v>
      </c>
      <c r="I299" s="55"/>
      <c r="J299" s="55"/>
      <c r="K299" s="62"/>
      <c r="L299" s="56"/>
      <c r="M299" s="56"/>
      <c r="N299" s="56"/>
      <c r="O299" s="56"/>
      <c r="P299" s="56"/>
      <c r="Q299" s="56"/>
      <c r="R299" s="56"/>
      <c r="S299" s="56"/>
      <c r="T299" s="56"/>
      <c r="U299" s="56"/>
      <c r="V299" s="56"/>
      <c r="W299" s="56"/>
      <c r="X299" s="62" t="s">
        <v>467</v>
      </c>
      <c r="Y299" s="56"/>
      <c r="Z299" s="56">
        <v>1</v>
      </c>
      <c r="AA299" s="56"/>
      <c r="AB299" s="56"/>
      <c r="AC299" s="56"/>
      <c r="AD299" s="56"/>
      <c r="AE299" s="67"/>
      <c r="AF299" s="62"/>
      <c r="AG299" s="56"/>
      <c r="AH299" s="56"/>
      <c r="AI299" s="56"/>
      <c r="AJ299" s="56"/>
      <c r="AK299" s="67"/>
      <c r="AL299" s="56"/>
      <c r="AM299" s="56"/>
      <c r="AN299" s="56"/>
      <c r="AO299" s="56"/>
      <c r="AP299" s="56"/>
      <c r="AQ299" s="56"/>
      <c r="AR299" s="56"/>
      <c r="AS299" s="56"/>
      <c r="AT299" s="56"/>
      <c r="AU299" s="56"/>
      <c r="AV299" s="62"/>
      <c r="AW299" s="56"/>
      <c r="AX299" s="56"/>
      <c r="AY299" s="56"/>
      <c r="AZ299" s="56"/>
      <c r="BA299" s="56"/>
      <c r="BB299" s="56"/>
      <c r="BC299" s="56"/>
      <c r="BD299" s="56">
        <v>1</v>
      </c>
      <c r="BE299" s="56"/>
      <c r="BF299" s="56"/>
      <c r="BG299" s="67"/>
      <c r="BH299" s="56"/>
      <c r="BI299" s="56"/>
      <c r="BJ299" s="56"/>
      <c r="BK299" s="56"/>
      <c r="BL299" s="56"/>
      <c r="BM299" s="67"/>
      <c r="BN299" s="55"/>
      <c r="BO299" s="55"/>
      <c r="BP299" s="57"/>
      <c r="BQ299" s="58">
        <v>1</v>
      </c>
      <c r="BR299" s="55">
        <v>1</v>
      </c>
      <c r="BS299" s="55"/>
      <c r="BT299" s="87" t="s">
        <v>792</v>
      </c>
      <c r="BU299" s="56"/>
      <c r="BV299" s="56"/>
      <c r="BW299" s="56"/>
      <c r="BX299" s="55"/>
    </row>
    <row r="300" spans="1:76" ht="28" customHeight="1" x14ac:dyDescent="0.15">
      <c r="A300" s="86">
        <v>295</v>
      </c>
      <c r="B300" s="58" t="s">
        <v>117</v>
      </c>
      <c r="C300" s="57">
        <v>1</v>
      </c>
      <c r="D300" s="55"/>
      <c r="E300" s="55"/>
      <c r="F300" s="55"/>
      <c r="G300" s="55"/>
      <c r="H300" s="55">
        <v>1</v>
      </c>
      <c r="I300" s="55"/>
      <c r="J300" s="55"/>
      <c r="K300" s="62"/>
      <c r="L300" s="56"/>
      <c r="M300" s="56"/>
      <c r="N300" s="56"/>
      <c r="O300" s="56">
        <v>1</v>
      </c>
      <c r="P300" s="56"/>
      <c r="Q300" s="56"/>
      <c r="R300" s="56">
        <v>1</v>
      </c>
      <c r="S300" s="56"/>
      <c r="T300" s="56"/>
      <c r="U300" s="56"/>
      <c r="V300" s="56"/>
      <c r="W300" s="56"/>
      <c r="X300" s="62" t="s">
        <v>468</v>
      </c>
      <c r="Y300" s="55"/>
      <c r="Z300" s="55"/>
      <c r="AA300" s="55"/>
      <c r="AB300" s="55"/>
      <c r="AC300" s="55"/>
      <c r="AD300" s="55"/>
      <c r="AE300" s="58"/>
      <c r="AF300" s="57"/>
      <c r="AG300" s="55"/>
      <c r="AH300" s="55"/>
      <c r="AI300" s="55"/>
      <c r="AJ300" s="55"/>
      <c r="AK300" s="58"/>
      <c r="AL300" s="55"/>
      <c r="AM300" s="55">
        <v>1</v>
      </c>
      <c r="AN300" s="55"/>
      <c r="AO300" s="55"/>
      <c r="AP300" s="55"/>
      <c r="AQ300" s="55"/>
      <c r="AR300" s="55"/>
      <c r="AS300" s="55"/>
      <c r="AT300" s="55"/>
      <c r="AU300" s="55"/>
      <c r="AV300" s="57"/>
      <c r="AW300" s="55"/>
      <c r="AX300" s="55"/>
      <c r="AY300" s="55"/>
      <c r="AZ300" s="55"/>
      <c r="BA300" s="55"/>
      <c r="BB300" s="55"/>
      <c r="BC300" s="55"/>
      <c r="BD300" s="55"/>
      <c r="BE300" s="55"/>
      <c r="BF300" s="55"/>
      <c r="BG300" s="58"/>
      <c r="BH300" s="55"/>
      <c r="BI300" s="55"/>
      <c r="BJ300" s="55"/>
      <c r="BK300" s="55"/>
      <c r="BL300" s="55"/>
      <c r="BM300" s="58"/>
      <c r="BN300" s="55"/>
      <c r="BO300" s="55"/>
      <c r="BP300" s="57"/>
      <c r="BQ300" s="58">
        <v>1</v>
      </c>
      <c r="BR300" s="55">
        <v>1</v>
      </c>
      <c r="BS300" s="55"/>
      <c r="BT300" s="87" t="s">
        <v>793</v>
      </c>
      <c r="BU300" s="56"/>
      <c r="BV300" s="56"/>
      <c r="BW300" s="56"/>
      <c r="BX300" s="55"/>
    </row>
    <row r="301" spans="1:76" ht="28" customHeight="1" x14ac:dyDescent="0.15">
      <c r="A301" s="86">
        <v>296</v>
      </c>
      <c r="B301" s="58" t="s">
        <v>117</v>
      </c>
      <c r="C301" s="57"/>
      <c r="D301" s="55"/>
      <c r="E301" s="55">
        <v>1</v>
      </c>
      <c r="F301" s="55"/>
      <c r="G301" s="55"/>
      <c r="H301" s="55">
        <v>1</v>
      </c>
      <c r="I301" s="55"/>
      <c r="J301" s="55"/>
      <c r="K301" s="62"/>
      <c r="L301" s="56"/>
      <c r="M301" s="56"/>
      <c r="N301" s="56"/>
      <c r="O301" s="56"/>
      <c r="P301" s="56"/>
      <c r="Q301" s="56">
        <v>1</v>
      </c>
      <c r="R301" s="56"/>
      <c r="S301" s="56"/>
      <c r="T301" s="56"/>
      <c r="U301" s="56"/>
      <c r="V301" s="56"/>
      <c r="W301" s="56"/>
      <c r="X301" s="62" t="s">
        <v>469</v>
      </c>
      <c r="Y301" s="55"/>
      <c r="Z301" s="55"/>
      <c r="AA301" s="55"/>
      <c r="AB301" s="55"/>
      <c r="AC301" s="55"/>
      <c r="AD301" s="55"/>
      <c r="AE301" s="58"/>
      <c r="AF301" s="57"/>
      <c r="AG301" s="55"/>
      <c r="AH301" s="55"/>
      <c r="AI301" s="55"/>
      <c r="AJ301" s="55"/>
      <c r="AK301" s="58"/>
      <c r="AL301" s="55"/>
      <c r="AM301" s="55"/>
      <c r="AN301" s="55"/>
      <c r="AO301" s="55"/>
      <c r="AP301" s="55"/>
      <c r="AQ301" s="55"/>
      <c r="AR301" s="55"/>
      <c r="AS301" s="55"/>
      <c r="AT301" s="55"/>
      <c r="AU301" s="55"/>
      <c r="AV301" s="57"/>
      <c r="AW301" s="55"/>
      <c r="AX301" s="55"/>
      <c r="AY301" s="55"/>
      <c r="AZ301" s="55"/>
      <c r="BA301" s="55"/>
      <c r="BB301" s="55"/>
      <c r="BC301" s="55"/>
      <c r="BD301" s="55"/>
      <c r="BE301" s="55"/>
      <c r="BF301" s="55"/>
      <c r="BG301" s="58"/>
      <c r="BH301" s="55"/>
      <c r="BI301" s="55"/>
      <c r="BJ301" s="55"/>
      <c r="BK301" s="55"/>
      <c r="BL301" s="55"/>
      <c r="BM301" s="58"/>
      <c r="BN301" s="55"/>
      <c r="BO301" s="55"/>
      <c r="BP301" s="57"/>
      <c r="BQ301" s="58">
        <v>1</v>
      </c>
      <c r="BR301" s="55">
        <v>1</v>
      </c>
      <c r="BS301" s="55"/>
      <c r="BT301" s="87" t="s">
        <v>794</v>
      </c>
      <c r="BU301" s="56"/>
      <c r="BV301" s="56"/>
      <c r="BW301" s="56"/>
      <c r="BX301" s="55"/>
    </row>
    <row r="302" spans="1:76" ht="28" customHeight="1" x14ac:dyDescent="0.15">
      <c r="A302" s="86">
        <v>297</v>
      </c>
      <c r="B302" s="58" t="s">
        <v>117</v>
      </c>
      <c r="C302" s="57"/>
      <c r="D302" s="55"/>
      <c r="E302" s="55"/>
      <c r="F302" s="55"/>
      <c r="G302" s="55"/>
      <c r="H302" s="55">
        <v>1</v>
      </c>
      <c r="I302" s="55"/>
      <c r="J302" s="55"/>
      <c r="K302" s="62"/>
      <c r="L302" s="56"/>
      <c r="M302" s="56"/>
      <c r="N302" s="56"/>
      <c r="O302" s="56">
        <v>1</v>
      </c>
      <c r="P302" s="56"/>
      <c r="Q302" s="56"/>
      <c r="R302" s="56"/>
      <c r="S302" s="56"/>
      <c r="T302" s="56">
        <v>1</v>
      </c>
      <c r="U302" s="56"/>
      <c r="V302" s="56"/>
      <c r="W302" s="56"/>
      <c r="X302" s="62" t="s">
        <v>483</v>
      </c>
      <c r="Y302" s="56"/>
      <c r="Z302" s="56"/>
      <c r="AA302" s="56"/>
      <c r="AB302" s="56"/>
      <c r="AC302" s="56"/>
      <c r="AD302" s="56"/>
      <c r="AE302" s="67"/>
      <c r="AF302" s="62"/>
      <c r="AG302" s="56"/>
      <c r="AH302" s="56"/>
      <c r="AI302" s="56"/>
      <c r="AJ302" s="56"/>
      <c r="AK302" s="67"/>
      <c r="AL302" s="56"/>
      <c r="AM302" s="56"/>
      <c r="AN302" s="56"/>
      <c r="AO302" s="56"/>
      <c r="AP302" s="56"/>
      <c r="AQ302" s="56"/>
      <c r="AR302" s="56"/>
      <c r="AS302" s="56"/>
      <c r="AT302" s="56"/>
      <c r="AU302" s="56"/>
      <c r="AV302" s="62"/>
      <c r="AW302" s="56"/>
      <c r="AX302" s="56"/>
      <c r="AY302" s="56"/>
      <c r="AZ302" s="56"/>
      <c r="BA302" s="56">
        <v>1</v>
      </c>
      <c r="BB302" s="56"/>
      <c r="BC302" s="56"/>
      <c r="BD302" s="56"/>
      <c r="BE302" s="56"/>
      <c r="BF302" s="56"/>
      <c r="BG302" s="67"/>
      <c r="BH302" s="56"/>
      <c r="BI302" s="56"/>
      <c r="BJ302" s="56"/>
      <c r="BK302" s="56"/>
      <c r="BL302" s="56"/>
      <c r="BM302" s="67"/>
      <c r="BN302" s="55"/>
      <c r="BO302" s="55"/>
      <c r="BP302" s="57"/>
      <c r="BQ302" s="58">
        <v>1</v>
      </c>
      <c r="BR302" s="55">
        <v>1</v>
      </c>
      <c r="BS302" s="55"/>
      <c r="BT302" s="87" t="s">
        <v>795</v>
      </c>
      <c r="BU302" s="56"/>
      <c r="BV302" s="56"/>
      <c r="BW302" s="56"/>
      <c r="BX302" s="55"/>
    </row>
    <row r="303" spans="1:76" ht="28" customHeight="1" x14ac:dyDescent="0.15">
      <c r="A303" s="86">
        <v>298</v>
      </c>
      <c r="B303" s="58" t="s">
        <v>117</v>
      </c>
      <c r="C303" s="57">
        <v>1</v>
      </c>
      <c r="D303" s="55"/>
      <c r="E303" s="55"/>
      <c r="F303" s="55"/>
      <c r="G303" s="55"/>
      <c r="H303" s="55">
        <v>1</v>
      </c>
      <c r="I303" s="55"/>
      <c r="J303" s="55"/>
      <c r="K303" s="62"/>
      <c r="L303" s="56"/>
      <c r="M303" s="56"/>
      <c r="N303" s="56"/>
      <c r="O303" s="56">
        <v>1</v>
      </c>
      <c r="P303" s="56"/>
      <c r="Q303" s="56"/>
      <c r="R303" s="56">
        <v>1</v>
      </c>
      <c r="S303" s="56"/>
      <c r="T303" s="56"/>
      <c r="U303" s="56"/>
      <c r="V303" s="56"/>
      <c r="W303" s="56"/>
      <c r="X303" s="62" t="s">
        <v>470</v>
      </c>
      <c r="Y303" s="55"/>
      <c r="Z303" s="55"/>
      <c r="AA303" s="55"/>
      <c r="AB303" s="55"/>
      <c r="AC303" s="55"/>
      <c r="AD303" s="55"/>
      <c r="AE303" s="58"/>
      <c r="AF303" s="57"/>
      <c r="AG303" s="55"/>
      <c r="AH303" s="55"/>
      <c r="AI303" s="55"/>
      <c r="AJ303" s="55"/>
      <c r="AK303" s="58"/>
      <c r="AL303" s="55">
        <v>1</v>
      </c>
      <c r="AM303" s="55"/>
      <c r="AN303" s="55"/>
      <c r="AO303" s="55"/>
      <c r="AP303" s="55"/>
      <c r="AQ303" s="55"/>
      <c r="AR303" s="55"/>
      <c r="AS303" s="55"/>
      <c r="AT303" s="55"/>
      <c r="AU303" s="55"/>
      <c r="AV303" s="57"/>
      <c r="AW303" s="55"/>
      <c r="AX303" s="55"/>
      <c r="AY303" s="55"/>
      <c r="AZ303" s="55"/>
      <c r="BA303" s="55"/>
      <c r="BB303" s="55"/>
      <c r="BC303" s="55"/>
      <c r="BD303" s="55"/>
      <c r="BE303" s="55"/>
      <c r="BF303" s="55"/>
      <c r="BG303" s="58"/>
      <c r="BH303" s="55"/>
      <c r="BI303" s="55"/>
      <c r="BJ303" s="55"/>
      <c r="BK303" s="55"/>
      <c r="BL303" s="55"/>
      <c r="BM303" s="58"/>
      <c r="BN303" s="55"/>
      <c r="BO303" s="55"/>
      <c r="BP303" s="57">
        <v>1</v>
      </c>
      <c r="BQ303" s="58"/>
      <c r="BR303" s="55">
        <v>1</v>
      </c>
      <c r="BS303" s="55"/>
      <c r="BT303" s="87" t="s">
        <v>796</v>
      </c>
      <c r="BU303" s="56"/>
      <c r="BV303" s="56"/>
      <c r="BW303" s="56"/>
      <c r="BX303" s="55"/>
    </row>
    <row r="304" spans="1:76" ht="28" customHeight="1" x14ac:dyDescent="0.15">
      <c r="A304" s="86">
        <v>299</v>
      </c>
      <c r="B304" s="58" t="s">
        <v>117</v>
      </c>
      <c r="C304" s="57">
        <v>1</v>
      </c>
      <c r="D304" s="55">
        <v>1</v>
      </c>
      <c r="E304" s="55"/>
      <c r="F304" s="55">
        <v>1</v>
      </c>
      <c r="G304" s="55"/>
      <c r="H304" s="55">
        <v>1</v>
      </c>
      <c r="I304" s="55"/>
      <c r="J304" s="55">
        <v>1</v>
      </c>
      <c r="K304" s="62"/>
      <c r="L304" s="56"/>
      <c r="M304" s="56"/>
      <c r="N304" s="56"/>
      <c r="O304" s="56"/>
      <c r="P304" s="56"/>
      <c r="Q304" s="56">
        <v>1</v>
      </c>
      <c r="R304" s="56"/>
      <c r="S304" s="56"/>
      <c r="T304" s="56"/>
      <c r="U304" s="56"/>
      <c r="V304" s="56"/>
      <c r="W304" s="56"/>
      <c r="X304" s="62" t="s">
        <v>471</v>
      </c>
      <c r="Y304" s="55"/>
      <c r="Z304" s="55"/>
      <c r="AA304" s="55"/>
      <c r="AB304" s="55"/>
      <c r="AC304" s="55"/>
      <c r="AD304" s="55"/>
      <c r="AE304" s="58"/>
      <c r="AF304" s="57"/>
      <c r="AG304" s="55"/>
      <c r="AH304" s="55">
        <v>1</v>
      </c>
      <c r="AI304" s="55"/>
      <c r="AJ304" s="55"/>
      <c r="AK304" s="58"/>
      <c r="AL304" s="55"/>
      <c r="AM304" s="55"/>
      <c r="AN304" s="55"/>
      <c r="AO304" s="55"/>
      <c r="AP304" s="55"/>
      <c r="AQ304" s="55"/>
      <c r="AR304" s="55"/>
      <c r="AS304" s="55"/>
      <c r="AT304" s="55"/>
      <c r="AU304" s="55">
        <v>1</v>
      </c>
      <c r="AV304" s="57"/>
      <c r="AW304" s="55"/>
      <c r="AX304" s="55"/>
      <c r="AY304" s="55"/>
      <c r="AZ304" s="55"/>
      <c r="BA304" s="55"/>
      <c r="BB304" s="55"/>
      <c r="BC304" s="55"/>
      <c r="BD304" s="55"/>
      <c r="BE304" s="55"/>
      <c r="BF304" s="55"/>
      <c r="BG304" s="58"/>
      <c r="BH304" s="55"/>
      <c r="BI304" s="55"/>
      <c r="BJ304" s="55"/>
      <c r="BK304" s="55"/>
      <c r="BL304" s="55"/>
      <c r="BM304" s="58"/>
      <c r="BN304" s="55"/>
      <c r="BO304" s="55"/>
      <c r="BP304" s="57">
        <v>1</v>
      </c>
      <c r="BQ304" s="58"/>
      <c r="BR304" s="55">
        <v>1</v>
      </c>
      <c r="BS304" s="55"/>
      <c r="BT304" s="87" t="s">
        <v>797</v>
      </c>
      <c r="BU304" s="56"/>
      <c r="BV304" s="56"/>
      <c r="BW304" s="56"/>
      <c r="BX304" s="55"/>
    </row>
    <row r="305" spans="1:76" ht="28" customHeight="1" x14ac:dyDescent="0.15">
      <c r="A305" s="86">
        <v>300</v>
      </c>
      <c r="B305" s="58" t="s">
        <v>117</v>
      </c>
      <c r="C305" s="57"/>
      <c r="D305" s="55">
        <v>1</v>
      </c>
      <c r="E305" s="55"/>
      <c r="F305" s="55"/>
      <c r="G305" s="55"/>
      <c r="H305" s="55">
        <v>1</v>
      </c>
      <c r="I305" s="55"/>
      <c r="J305" s="55"/>
      <c r="K305" s="62"/>
      <c r="L305" s="56"/>
      <c r="M305" s="56"/>
      <c r="N305" s="56"/>
      <c r="O305" s="56">
        <v>1</v>
      </c>
      <c r="P305" s="56"/>
      <c r="Q305" s="56"/>
      <c r="R305" s="56">
        <v>1</v>
      </c>
      <c r="S305" s="56"/>
      <c r="T305" s="56"/>
      <c r="U305" s="56"/>
      <c r="V305" s="56"/>
      <c r="W305" s="56"/>
      <c r="X305" s="62" t="s">
        <v>472</v>
      </c>
      <c r="Y305" s="55"/>
      <c r="Z305" s="55"/>
      <c r="AA305" s="55"/>
      <c r="AB305" s="55"/>
      <c r="AC305" s="55"/>
      <c r="AD305" s="55"/>
      <c r="AE305" s="58"/>
      <c r="AF305" s="57"/>
      <c r="AG305" s="55"/>
      <c r="AH305" s="55"/>
      <c r="AI305" s="55"/>
      <c r="AJ305" s="55"/>
      <c r="AK305" s="58"/>
      <c r="AL305" s="55"/>
      <c r="AM305" s="55"/>
      <c r="AN305" s="55"/>
      <c r="AO305" s="55"/>
      <c r="AP305" s="55"/>
      <c r="AQ305" s="55"/>
      <c r="AR305" s="55"/>
      <c r="AS305" s="55"/>
      <c r="AT305" s="55"/>
      <c r="AU305" s="55">
        <v>1</v>
      </c>
      <c r="AV305" s="57"/>
      <c r="AW305" s="55"/>
      <c r="AX305" s="55"/>
      <c r="AY305" s="55"/>
      <c r="AZ305" s="55"/>
      <c r="BA305" s="55"/>
      <c r="BB305" s="55"/>
      <c r="BC305" s="55"/>
      <c r="BD305" s="55"/>
      <c r="BE305" s="55"/>
      <c r="BF305" s="55"/>
      <c r="BG305" s="58"/>
      <c r="BH305" s="55"/>
      <c r="BI305" s="55"/>
      <c r="BJ305" s="55"/>
      <c r="BK305" s="55"/>
      <c r="BL305" s="55"/>
      <c r="BM305" s="58"/>
      <c r="BN305" s="55"/>
      <c r="BO305" s="55"/>
      <c r="BP305" s="57"/>
      <c r="BQ305" s="58">
        <v>1</v>
      </c>
      <c r="BR305" s="55"/>
      <c r="BS305" s="55">
        <v>1</v>
      </c>
      <c r="BT305" s="87" t="s">
        <v>798</v>
      </c>
      <c r="BU305" s="56"/>
      <c r="BV305" s="56"/>
      <c r="BW305" s="56"/>
      <c r="BX305" s="55"/>
    </row>
    <row r="306" spans="1:76" ht="28" customHeight="1" x14ac:dyDescent="0.15">
      <c r="A306" s="86">
        <v>301</v>
      </c>
      <c r="B306" s="58" t="s">
        <v>117</v>
      </c>
      <c r="C306" s="57">
        <v>1</v>
      </c>
      <c r="D306" s="55">
        <v>1</v>
      </c>
      <c r="E306" s="55"/>
      <c r="F306" s="55"/>
      <c r="G306" s="55"/>
      <c r="H306" s="55">
        <v>1</v>
      </c>
      <c r="I306" s="55"/>
      <c r="J306" s="55"/>
      <c r="K306" s="62"/>
      <c r="L306" s="56"/>
      <c r="M306" s="56"/>
      <c r="N306" s="56"/>
      <c r="O306" s="56"/>
      <c r="P306" s="56"/>
      <c r="Q306" s="56"/>
      <c r="R306" s="56"/>
      <c r="S306" s="56"/>
      <c r="T306" s="56"/>
      <c r="U306" s="56"/>
      <c r="V306" s="56"/>
      <c r="W306" s="56"/>
      <c r="X306" s="62" t="s">
        <v>473</v>
      </c>
      <c r="Y306" s="56"/>
      <c r="Z306" s="56"/>
      <c r="AA306" s="56"/>
      <c r="AB306" s="56"/>
      <c r="AC306" s="56"/>
      <c r="AD306" s="56"/>
      <c r="AE306" s="67"/>
      <c r="AF306" s="62">
        <v>1</v>
      </c>
      <c r="AG306" s="56">
        <v>1</v>
      </c>
      <c r="AH306" s="56"/>
      <c r="AI306" s="56"/>
      <c r="AJ306" s="56"/>
      <c r="AK306" s="67"/>
      <c r="AL306" s="56"/>
      <c r="AM306" s="56"/>
      <c r="AN306" s="56"/>
      <c r="AO306" s="56"/>
      <c r="AP306" s="56"/>
      <c r="AQ306" s="56"/>
      <c r="AR306" s="56"/>
      <c r="AS306" s="56"/>
      <c r="AT306" s="56"/>
      <c r="AU306" s="56"/>
      <c r="AV306" s="62"/>
      <c r="AW306" s="56"/>
      <c r="AX306" s="56"/>
      <c r="AY306" s="56"/>
      <c r="AZ306" s="56"/>
      <c r="BA306" s="56"/>
      <c r="BB306" s="56"/>
      <c r="BC306" s="56"/>
      <c r="BD306" s="56"/>
      <c r="BE306" s="56"/>
      <c r="BF306" s="56"/>
      <c r="BG306" s="67"/>
      <c r="BH306" s="56"/>
      <c r="BI306" s="56"/>
      <c r="BJ306" s="56"/>
      <c r="BK306" s="56"/>
      <c r="BL306" s="56"/>
      <c r="BM306" s="67"/>
      <c r="BN306" s="55"/>
      <c r="BO306" s="55"/>
      <c r="BP306" s="57">
        <v>1</v>
      </c>
      <c r="BQ306" s="58"/>
      <c r="BR306" s="55">
        <v>1</v>
      </c>
      <c r="BS306" s="55"/>
      <c r="BT306" s="87" t="s">
        <v>799</v>
      </c>
      <c r="BU306" s="56"/>
      <c r="BV306" s="56"/>
      <c r="BW306" s="56"/>
      <c r="BX306" s="55"/>
    </row>
    <row r="307" spans="1:76" ht="28" customHeight="1" x14ac:dyDescent="0.15">
      <c r="A307" s="86">
        <v>302</v>
      </c>
      <c r="B307" s="58" t="s">
        <v>117</v>
      </c>
      <c r="C307" s="57">
        <v>1</v>
      </c>
      <c r="D307" s="55">
        <v>1</v>
      </c>
      <c r="E307" s="55">
        <v>1</v>
      </c>
      <c r="F307" s="55"/>
      <c r="G307" s="55">
        <v>1</v>
      </c>
      <c r="H307" s="55">
        <v>1</v>
      </c>
      <c r="I307" s="55"/>
      <c r="J307" s="55"/>
      <c r="K307" s="62"/>
      <c r="L307" s="56"/>
      <c r="M307" s="56"/>
      <c r="N307" s="56"/>
      <c r="O307" s="56">
        <v>1</v>
      </c>
      <c r="P307" s="56"/>
      <c r="Q307" s="56"/>
      <c r="R307" s="56">
        <v>1</v>
      </c>
      <c r="S307" s="56"/>
      <c r="T307" s="56"/>
      <c r="U307" s="56"/>
      <c r="V307" s="56"/>
      <c r="W307" s="56"/>
      <c r="X307" s="62" t="s">
        <v>474</v>
      </c>
      <c r="Y307" s="55"/>
      <c r="Z307" s="55"/>
      <c r="AA307" s="55"/>
      <c r="AB307" s="55"/>
      <c r="AC307" s="55"/>
      <c r="AD307" s="55"/>
      <c r="AE307" s="58"/>
      <c r="AF307" s="57"/>
      <c r="AG307" s="55"/>
      <c r="AH307" s="55"/>
      <c r="AI307" s="55"/>
      <c r="AJ307" s="55"/>
      <c r="AK307" s="58"/>
      <c r="AL307" s="55">
        <v>1</v>
      </c>
      <c r="AM307" s="55"/>
      <c r="AN307" s="55">
        <v>1</v>
      </c>
      <c r="AO307" s="55"/>
      <c r="AP307" s="55"/>
      <c r="AQ307" s="55"/>
      <c r="AR307" s="55"/>
      <c r="AS307" s="55"/>
      <c r="AT307" s="55"/>
      <c r="AU307" s="55"/>
      <c r="AV307" s="57"/>
      <c r="AW307" s="55"/>
      <c r="AX307" s="55"/>
      <c r="AY307" s="55"/>
      <c r="AZ307" s="55"/>
      <c r="BA307" s="55"/>
      <c r="BB307" s="55"/>
      <c r="BC307" s="55"/>
      <c r="BD307" s="55"/>
      <c r="BE307" s="55"/>
      <c r="BF307" s="55"/>
      <c r="BG307" s="58"/>
      <c r="BH307" s="55"/>
      <c r="BI307" s="55"/>
      <c r="BJ307" s="55"/>
      <c r="BK307" s="55"/>
      <c r="BL307" s="55"/>
      <c r="BM307" s="58"/>
      <c r="BN307" s="55"/>
      <c r="BO307" s="55"/>
      <c r="BP307" s="57"/>
      <c r="BQ307" s="58">
        <v>1</v>
      </c>
      <c r="BR307" s="55">
        <v>1</v>
      </c>
      <c r="BS307" s="55"/>
      <c r="BT307" s="87" t="s">
        <v>800</v>
      </c>
      <c r="BU307" s="56"/>
      <c r="BV307" s="56"/>
      <c r="BW307" s="56"/>
      <c r="BX307" s="55"/>
    </row>
    <row r="308" spans="1:76" ht="28" customHeight="1" x14ac:dyDescent="0.15">
      <c r="A308" s="86">
        <v>303</v>
      </c>
      <c r="B308" s="58" t="s">
        <v>117</v>
      </c>
      <c r="C308" s="57">
        <v>1</v>
      </c>
      <c r="D308" s="55"/>
      <c r="E308" s="55"/>
      <c r="F308" s="55"/>
      <c r="G308" s="55"/>
      <c r="H308" s="55">
        <v>1</v>
      </c>
      <c r="I308" s="55"/>
      <c r="J308" s="55"/>
      <c r="K308" s="62">
        <v>1</v>
      </c>
      <c r="L308" s="56"/>
      <c r="M308" s="56"/>
      <c r="N308" s="56"/>
      <c r="O308" s="56">
        <v>1</v>
      </c>
      <c r="P308" s="56"/>
      <c r="Q308" s="56"/>
      <c r="R308" s="56">
        <v>1</v>
      </c>
      <c r="S308" s="56"/>
      <c r="T308" s="56"/>
      <c r="U308" s="56"/>
      <c r="V308" s="56"/>
      <c r="W308" s="56"/>
      <c r="X308" s="62" t="s">
        <v>81</v>
      </c>
      <c r="Y308" s="55"/>
      <c r="Z308" s="55"/>
      <c r="AA308" s="55"/>
      <c r="AB308" s="55"/>
      <c r="AC308" s="55"/>
      <c r="AD308" s="55"/>
      <c r="AE308" s="58"/>
      <c r="AF308" s="57"/>
      <c r="AG308" s="55"/>
      <c r="AH308" s="55"/>
      <c r="AI308" s="55"/>
      <c r="AJ308" s="55"/>
      <c r="AK308" s="58"/>
      <c r="AL308" s="55"/>
      <c r="AM308" s="55"/>
      <c r="AN308" s="55"/>
      <c r="AO308" s="55"/>
      <c r="AP308" s="55"/>
      <c r="AQ308" s="55"/>
      <c r="AR308" s="55"/>
      <c r="AS308" s="55"/>
      <c r="AT308" s="55"/>
      <c r="AU308" s="55">
        <v>1</v>
      </c>
      <c r="AV308" s="57"/>
      <c r="AW308" s="55"/>
      <c r="AX308" s="55"/>
      <c r="AY308" s="55"/>
      <c r="AZ308" s="55"/>
      <c r="BA308" s="55"/>
      <c r="BB308" s="55"/>
      <c r="BC308" s="55"/>
      <c r="BD308" s="55"/>
      <c r="BE308" s="55"/>
      <c r="BF308" s="55"/>
      <c r="BG308" s="58"/>
      <c r="BH308" s="55"/>
      <c r="BI308" s="55"/>
      <c r="BJ308" s="55"/>
      <c r="BK308" s="55"/>
      <c r="BL308" s="55"/>
      <c r="BM308" s="58"/>
      <c r="BN308" s="55"/>
      <c r="BO308" s="55"/>
      <c r="BP308" s="57">
        <v>1</v>
      </c>
      <c r="BQ308" s="58"/>
      <c r="BR308" s="55">
        <v>1</v>
      </c>
      <c r="BS308" s="55"/>
      <c r="BT308" s="87" t="s">
        <v>801</v>
      </c>
      <c r="BU308" s="56"/>
      <c r="BV308" s="56"/>
      <c r="BW308" s="56"/>
      <c r="BX308" s="55"/>
    </row>
    <row r="309" spans="1:76" ht="28" customHeight="1" x14ac:dyDescent="0.15">
      <c r="A309" s="86">
        <v>304</v>
      </c>
      <c r="B309" s="58" t="s">
        <v>117</v>
      </c>
      <c r="C309" s="57">
        <v>1</v>
      </c>
      <c r="D309" s="55">
        <v>1</v>
      </c>
      <c r="E309" s="55">
        <v>1</v>
      </c>
      <c r="F309" s="55"/>
      <c r="G309" s="55"/>
      <c r="H309" s="55"/>
      <c r="I309" s="55"/>
      <c r="J309" s="55"/>
      <c r="K309" s="62">
        <v>1</v>
      </c>
      <c r="L309" s="56"/>
      <c r="M309" s="56">
        <v>1</v>
      </c>
      <c r="N309" s="56"/>
      <c r="O309" s="56">
        <v>1</v>
      </c>
      <c r="P309" s="56"/>
      <c r="Q309" s="56"/>
      <c r="R309" s="56">
        <v>1</v>
      </c>
      <c r="S309" s="56"/>
      <c r="T309" s="56"/>
      <c r="U309" s="56"/>
      <c r="V309" s="56"/>
      <c r="W309" s="56"/>
      <c r="X309" s="62" t="s">
        <v>475</v>
      </c>
      <c r="Y309" s="55"/>
      <c r="Z309" s="55"/>
      <c r="AA309" s="55"/>
      <c r="AB309" s="55"/>
      <c r="AC309" s="55"/>
      <c r="AD309" s="55"/>
      <c r="AE309" s="58"/>
      <c r="AF309" s="57"/>
      <c r="AG309" s="55"/>
      <c r="AH309" s="55"/>
      <c r="AI309" s="55"/>
      <c r="AJ309" s="55"/>
      <c r="AK309" s="58"/>
      <c r="AL309" s="55">
        <v>1</v>
      </c>
      <c r="AM309" s="55"/>
      <c r="AN309" s="55"/>
      <c r="AO309" s="55"/>
      <c r="AP309" s="55"/>
      <c r="AQ309" s="55"/>
      <c r="AR309" s="55"/>
      <c r="AS309" s="55"/>
      <c r="AT309" s="55"/>
      <c r="AU309" s="55"/>
      <c r="AV309" s="57"/>
      <c r="AW309" s="55"/>
      <c r="AX309" s="55"/>
      <c r="AY309" s="55"/>
      <c r="AZ309" s="55"/>
      <c r="BA309" s="55"/>
      <c r="BB309" s="55"/>
      <c r="BC309" s="55"/>
      <c r="BD309" s="55"/>
      <c r="BE309" s="55"/>
      <c r="BF309" s="55"/>
      <c r="BG309" s="58"/>
      <c r="BH309" s="55"/>
      <c r="BI309" s="55"/>
      <c r="BJ309" s="55"/>
      <c r="BK309" s="55"/>
      <c r="BL309" s="55"/>
      <c r="BM309" s="58"/>
      <c r="BN309" s="55"/>
      <c r="BO309" s="55"/>
      <c r="BP309" s="57"/>
      <c r="BQ309" s="58">
        <v>1</v>
      </c>
      <c r="BR309" s="55">
        <v>1</v>
      </c>
      <c r="BS309" s="55"/>
      <c r="BT309" s="87" t="s">
        <v>802</v>
      </c>
      <c r="BU309" s="56"/>
      <c r="BV309" s="56"/>
      <c r="BW309" s="56"/>
      <c r="BX309" s="55"/>
    </row>
    <row r="310" spans="1:76" ht="28" customHeight="1" x14ac:dyDescent="0.15">
      <c r="A310" s="86">
        <v>305</v>
      </c>
      <c r="B310" s="58" t="s">
        <v>117</v>
      </c>
      <c r="C310" s="57">
        <v>1</v>
      </c>
      <c r="D310" s="55">
        <v>1</v>
      </c>
      <c r="E310" s="55"/>
      <c r="F310" s="55">
        <v>1</v>
      </c>
      <c r="G310" s="55"/>
      <c r="H310" s="55">
        <v>1</v>
      </c>
      <c r="I310" s="55"/>
      <c r="J310" s="55"/>
      <c r="K310" s="62"/>
      <c r="L310" s="56"/>
      <c r="M310" s="56"/>
      <c r="N310" s="56"/>
      <c r="O310" s="56"/>
      <c r="P310" s="56"/>
      <c r="Q310" s="56"/>
      <c r="R310" s="56"/>
      <c r="S310" s="56"/>
      <c r="T310" s="56"/>
      <c r="U310" s="56"/>
      <c r="V310" s="56"/>
      <c r="W310" s="56"/>
      <c r="X310" s="62" t="s">
        <v>289</v>
      </c>
      <c r="Y310" s="55"/>
      <c r="Z310" s="55"/>
      <c r="AA310" s="55"/>
      <c r="AB310" s="55"/>
      <c r="AC310" s="55"/>
      <c r="AD310" s="55"/>
      <c r="AE310" s="58"/>
      <c r="AF310" s="57"/>
      <c r="AG310" s="55"/>
      <c r="AH310" s="55"/>
      <c r="AI310" s="55">
        <v>1</v>
      </c>
      <c r="AJ310" s="55"/>
      <c r="AK310" s="58"/>
      <c r="AL310" s="55"/>
      <c r="AM310" s="55"/>
      <c r="AN310" s="55"/>
      <c r="AO310" s="55"/>
      <c r="AP310" s="55"/>
      <c r="AQ310" s="55"/>
      <c r="AR310" s="55"/>
      <c r="AS310" s="55"/>
      <c r="AT310" s="55"/>
      <c r="AU310" s="55"/>
      <c r="AV310" s="57"/>
      <c r="AW310" s="55"/>
      <c r="AX310" s="55"/>
      <c r="AY310" s="55"/>
      <c r="AZ310" s="55"/>
      <c r="BA310" s="55"/>
      <c r="BB310" s="55"/>
      <c r="BC310" s="55"/>
      <c r="BD310" s="55"/>
      <c r="BE310" s="55"/>
      <c r="BF310" s="55"/>
      <c r="BG310" s="58"/>
      <c r="BH310" s="55"/>
      <c r="BI310" s="55"/>
      <c r="BJ310" s="55"/>
      <c r="BK310" s="55"/>
      <c r="BL310" s="55"/>
      <c r="BM310" s="58"/>
      <c r="BN310" s="55"/>
      <c r="BO310" s="55"/>
      <c r="BP310" s="57">
        <v>1</v>
      </c>
      <c r="BQ310" s="58"/>
      <c r="BR310" s="55">
        <v>1</v>
      </c>
      <c r="BS310" s="55"/>
      <c r="BT310" s="87" t="s">
        <v>803</v>
      </c>
      <c r="BU310" s="56"/>
      <c r="BV310" s="56"/>
      <c r="BW310" s="56"/>
      <c r="BX310" s="55"/>
    </row>
    <row r="311" spans="1:76" ht="28" customHeight="1" x14ac:dyDescent="0.15">
      <c r="A311" s="86">
        <v>306</v>
      </c>
      <c r="B311" s="58" t="s">
        <v>117</v>
      </c>
      <c r="C311" s="57">
        <v>1</v>
      </c>
      <c r="D311" s="55">
        <v>1</v>
      </c>
      <c r="E311" s="55"/>
      <c r="F311" s="55"/>
      <c r="G311" s="55"/>
      <c r="H311" s="55">
        <v>1</v>
      </c>
      <c r="I311" s="55"/>
      <c r="J311" s="55"/>
      <c r="K311" s="62"/>
      <c r="L311" s="56"/>
      <c r="M311" s="56">
        <v>1</v>
      </c>
      <c r="N311" s="56"/>
      <c r="O311" s="56">
        <v>1</v>
      </c>
      <c r="P311" s="56"/>
      <c r="Q311" s="56"/>
      <c r="R311" s="56">
        <v>1</v>
      </c>
      <c r="S311" s="56"/>
      <c r="T311" s="56"/>
      <c r="U311" s="56"/>
      <c r="V311" s="56"/>
      <c r="W311" s="56"/>
      <c r="X311" s="62" t="s">
        <v>147</v>
      </c>
      <c r="Y311" s="55"/>
      <c r="Z311" s="55"/>
      <c r="AA311" s="55"/>
      <c r="AB311" s="55"/>
      <c r="AC311" s="55"/>
      <c r="AD311" s="55"/>
      <c r="AE311" s="58"/>
      <c r="AF311" s="57"/>
      <c r="AG311" s="55"/>
      <c r="AH311" s="55"/>
      <c r="AI311" s="55"/>
      <c r="AJ311" s="55"/>
      <c r="AK311" s="58"/>
      <c r="AL311" s="55"/>
      <c r="AM311" s="55">
        <v>1</v>
      </c>
      <c r="AN311" s="55"/>
      <c r="AO311" s="55"/>
      <c r="AP311" s="55"/>
      <c r="AQ311" s="55"/>
      <c r="AR311" s="55"/>
      <c r="AS311" s="55"/>
      <c r="AT311" s="55"/>
      <c r="AU311" s="55"/>
      <c r="AV311" s="57"/>
      <c r="AW311" s="55"/>
      <c r="AX311" s="55"/>
      <c r="AY311" s="55"/>
      <c r="AZ311" s="55"/>
      <c r="BA311" s="55"/>
      <c r="BB311" s="55"/>
      <c r="BC311" s="55"/>
      <c r="BD311" s="55"/>
      <c r="BE311" s="55"/>
      <c r="BF311" s="55"/>
      <c r="BG311" s="58"/>
      <c r="BH311" s="55"/>
      <c r="BI311" s="55"/>
      <c r="BJ311" s="55"/>
      <c r="BK311" s="55"/>
      <c r="BL311" s="55"/>
      <c r="BM311" s="58"/>
      <c r="BN311" s="55"/>
      <c r="BO311" s="55"/>
      <c r="BP311" s="57">
        <v>1</v>
      </c>
      <c r="BQ311" s="58"/>
      <c r="BR311" s="55">
        <v>1</v>
      </c>
      <c r="BS311" s="55"/>
      <c r="BT311" s="87" t="s">
        <v>804</v>
      </c>
      <c r="BU311" s="56"/>
      <c r="BV311" s="56"/>
      <c r="BW311" s="56"/>
      <c r="BX311" s="55"/>
    </row>
    <row r="312" spans="1:76" ht="28" customHeight="1" x14ac:dyDescent="0.15">
      <c r="A312" s="86">
        <v>307</v>
      </c>
      <c r="B312" s="58" t="s">
        <v>117</v>
      </c>
      <c r="C312" s="57">
        <v>1</v>
      </c>
      <c r="D312" s="55">
        <v>1</v>
      </c>
      <c r="E312" s="55"/>
      <c r="F312" s="55"/>
      <c r="G312" s="55"/>
      <c r="H312" s="55">
        <v>1</v>
      </c>
      <c r="I312" s="55"/>
      <c r="J312" s="55"/>
      <c r="K312" s="62"/>
      <c r="L312" s="56"/>
      <c r="M312" s="56">
        <v>1</v>
      </c>
      <c r="N312" s="56"/>
      <c r="O312" s="56">
        <v>1</v>
      </c>
      <c r="P312" s="56"/>
      <c r="Q312" s="56"/>
      <c r="R312" s="56">
        <v>1</v>
      </c>
      <c r="S312" s="56"/>
      <c r="T312" s="56"/>
      <c r="U312" s="56"/>
      <c r="V312" s="56"/>
      <c r="W312" s="56"/>
      <c r="X312" s="62" t="s">
        <v>476</v>
      </c>
      <c r="Y312" s="56"/>
      <c r="Z312" s="56">
        <v>1</v>
      </c>
      <c r="AA312" s="56"/>
      <c r="AB312" s="56"/>
      <c r="AC312" s="56"/>
      <c r="AD312" s="56"/>
      <c r="AE312" s="67"/>
      <c r="AF312" s="62"/>
      <c r="AG312" s="56"/>
      <c r="AH312" s="56"/>
      <c r="AI312" s="56"/>
      <c r="AJ312" s="56"/>
      <c r="AK312" s="67"/>
      <c r="AL312" s="56"/>
      <c r="AM312" s="56">
        <v>1</v>
      </c>
      <c r="AN312" s="56"/>
      <c r="AO312" s="56"/>
      <c r="AP312" s="56"/>
      <c r="AQ312" s="56"/>
      <c r="AR312" s="56"/>
      <c r="AS312" s="56"/>
      <c r="AT312" s="56"/>
      <c r="AU312" s="56"/>
      <c r="AV312" s="62"/>
      <c r="AW312" s="56"/>
      <c r="AX312" s="56"/>
      <c r="AY312" s="56"/>
      <c r="AZ312" s="56"/>
      <c r="BA312" s="56"/>
      <c r="BB312" s="56"/>
      <c r="BC312" s="56"/>
      <c r="BD312" s="56">
        <v>1</v>
      </c>
      <c r="BE312" s="56"/>
      <c r="BF312" s="56"/>
      <c r="BG312" s="67"/>
      <c r="BH312" s="56"/>
      <c r="BI312" s="56"/>
      <c r="BJ312" s="56"/>
      <c r="BK312" s="56"/>
      <c r="BL312" s="56"/>
      <c r="BM312" s="67"/>
      <c r="BN312" s="55"/>
      <c r="BO312" s="55"/>
      <c r="BP312" s="57"/>
      <c r="BQ312" s="58">
        <v>1</v>
      </c>
      <c r="BR312" s="55">
        <v>1</v>
      </c>
      <c r="BS312" s="55"/>
      <c r="BT312" s="87" t="s">
        <v>805</v>
      </c>
      <c r="BU312" s="56"/>
      <c r="BV312" s="56"/>
      <c r="BW312" s="56"/>
      <c r="BX312" s="55"/>
    </row>
    <row r="313" spans="1:76" ht="28" customHeight="1" x14ac:dyDescent="0.15">
      <c r="A313" s="86">
        <v>308</v>
      </c>
      <c r="B313" s="58" t="s">
        <v>117</v>
      </c>
      <c r="C313" s="57">
        <v>1</v>
      </c>
      <c r="D313" s="55">
        <v>1</v>
      </c>
      <c r="E313" s="55"/>
      <c r="F313" s="55"/>
      <c r="G313" s="55"/>
      <c r="H313" s="55">
        <v>1</v>
      </c>
      <c r="I313" s="55"/>
      <c r="J313" s="55"/>
      <c r="K313" s="62"/>
      <c r="L313" s="56"/>
      <c r="M313" s="56">
        <v>1</v>
      </c>
      <c r="N313" s="56"/>
      <c r="O313" s="56">
        <v>1</v>
      </c>
      <c r="P313" s="56"/>
      <c r="Q313" s="56"/>
      <c r="R313" s="56">
        <v>1</v>
      </c>
      <c r="S313" s="56"/>
      <c r="T313" s="56"/>
      <c r="U313" s="56"/>
      <c r="V313" s="56"/>
      <c r="W313" s="56"/>
      <c r="X313" s="62" t="s">
        <v>427</v>
      </c>
      <c r="Y313" s="55"/>
      <c r="Z313" s="55"/>
      <c r="AA313" s="55"/>
      <c r="AB313" s="55"/>
      <c r="AC313" s="55"/>
      <c r="AD313" s="55"/>
      <c r="AE313" s="58"/>
      <c r="AF313" s="57"/>
      <c r="AG313" s="55"/>
      <c r="AH313" s="55"/>
      <c r="AI313" s="55"/>
      <c r="AJ313" s="55"/>
      <c r="AK313" s="58"/>
      <c r="AL313" s="55"/>
      <c r="AM313" s="55">
        <v>1</v>
      </c>
      <c r="AN313" s="55"/>
      <c r="AO313" s="55"/>
      <c r="AP313" s="55"/>
      <c r="AQ313" s="55"/>
      <c r="AR313" s="55"/>
      <c r="AS313" s="55"/>
      <c r="AT313" s="55"/>
      <c r="AU313" s="55"/>
      <c r="AV313" s="57"/>
      <c r="AW313" s="55"/>
      <c r="AX313" s="55"/>
      <c r="AY313" s="55"/>
      <c r="AZ313" s="55"/>
      <c r="BA313" s="55"/>
      <c r="BB313" s="55"/>
      <c r="BC313" s="55"/>
      <c r="BD313" s="55"/>
      <c r="BE313" s="55"/>
      <c r="BF313" s="55"/>
      <c r="BG313" s="58"/>
      <c r="BH313" s="55"/>
      <c r="BI313" s="55"/>
      <c r="BJ313" s="55"/>
      <c r="BK313" s="55"/>
      <c r="BL313" s="55"/>
      <c r="BM313" s="58"/>
      <c r="BN313" s="55"/>
      <c r="BO313" s="55"/>
      <c r="BP313" s="57">
        <v>1</v>
      </c>
      <c r="BQ313" s="58"/>
      <c r="BR313" s="55">
        <v>1</v>
      </c>
      <c r="BS313" s="55"/>
      <c r="BT313" s="87" t="s">
        <v>806</v>
      </c>
      <c r="BU313" s="56"/>
      <c r="BV313" s="56"/>
      <c r="BW313" s="56"/>
      <c r="BX313" s="55"/>
    </row>
    <row r="314" spans="1:76" ht="28" customHeight="1" x14ac:dyDescent="0.15">
      <c r="A314" s="86">
        <v>309</v>
      </c>
      <c r="B314" s="58" t="s">
        <v>117</v>
      </c>
      <c r="C314" s="57">
        <v>1</v>
      </c>
      <c r="D314" s="55"/>
      <c r="E314" s="55">
        <v>1</v>
      </c>
      <c r="F314" s="55"/>
      <c r="G314" s="55"/>
      <c r="H314" s="55">
        <v>1</v>
      </c>
      <c r="I314" s="55"/>
      <c r="J314" s="55">
        <v>1</v>
      </c>
      <c r="K314" s="62">
        <v>1</v>
      </c>
      <c r="L314" s="56"/>
      <c r="M314" s="56">
        <v>1</v>
      </c>
      <c r="N314" s="56"/>
      <c r="O314" s="56">
        <v>1</v>
      </c>
      <c r="P314" s="56"/>
      <c r="Q314" s="56"/>
      <c r="R314" s="56">
        <v>1</v>
      </c>
      <c r="S314" s="56"/>
      <c r="T314" s="56">
        <v>1</v>
      </c>
      <c r="U314" s="56"/>
      <c r="V314" s="56"/>
      <c r="W314" s="56"/>
      <c r="X314" s="62" t="s">
        <v>477</v>
      </c>
      <c r="Y314" s="55"/>
      <c r="Z314" s="55"/>
      <c r="AA314" s="55"/>
      <c r="AB314" s="55"/>
      <c r="AC314" s="55"/>
      <c r="AD314" s="55"/>
      <c r="AE314" s="58"/>
      <c r="AF314" s="57"/>
      <c r="AG314" s="55"/>
      <c r="AH314" s="55"/>
      <c r="AI314" s="55"/>
      <c r="AJ314" s="55"/>
      <c r="AK314" s="58"/>
      <c r="AL314" s="55"/>
      <c r="AM314" s="55">
        <v>1</v>
      </c>
      <c r="AN314" s="55"/>
      <c r="AO314" s="55"/>
      <c r="AP314" s="55"/>
      <c r="AQ314" s="55"/>
      <c r="AR314" s="55"/>
      <c r="AS314" s="55"/>
      <c r="AT314" s="55"/>
      <c r="AU314" s="55"/>
      <c r="AV314" s="57"/>
      <c r="AW314" s="55"/>
      <c r="AX314" s="55"/>
      <c r="AY314" s="55"/>
      <c r="AZ314" s="55"/>
      <c r="BA314" s="55"/>
      <c r="BB314" s="55"/>
      <c r="BC314" s="55"/>
      <c r="BD314" s="55"/>
      <c r="BE314" s="55"/>
      <c r="BF314" s="55"/>
      <c r="BG314" s="58"/>
      <c r="BH314" s="55"/>
      <c r="BI314" s="55"/>
      <c r="BJ314" s="55"/>
      <c r="BK314" s="55"/>
      <c r="BL314" s="55"/>
      <c r="BM314" s="58"/>
      <c r="BN314" s="55"/>
      <c r="BO314" s="55"/>
      <c r="BP314" s="57">
        <v>1</v>
      </c>
      <c r="BQ314" s="58"/>
      <c r="BR314" s="55">
        <v>1</v>
      </c>
      <c r="BS314" s="55"/>
      <c r="BT314" s="87" t="s">
        <v>807</v>
      </c>
      <c r="BU314" s="56"/>
      <c r="BV314" s="56"/>
      <c r="BW314" s="56"/>
      <c r="BX314" s="55"/>
    </row>
    <row r="315" spans="1:76" ht="28" customHeight="1" x14ac:dyDescent="0.15">
      <c r="A315" s="86">
        <v>310</v>
      </c>
      <c r="B315" s="58" t="s">
        <v>117</v>
      </c>
      <c r="C315" s="57"/>
      <c r="D315" s="55"/>
      <c r="E315" s="55"/>
      <c r="F315" s="55"/>
      <c r="G315" s="55"/>
      <c r="H315" s="55">
        <v>1</v>
      </c>
      <c r="I315" s="55"/>
      <c r="J315" s="55"/>
      <c r="K315" s="62">
        <v>1</v>
      </c>
      <c r="L315" s="56"/>
      <c r="M315" s="56">
        <v>1</v>
      </c>
      <c r="N315" s="56"/>
      <c r="O315" s="56">
        <v>1</v>
      </c>
      <c r="P315" s="56"/>
      <c r="Q315" s="56"/>
      <c r="R315" s="56">
        <v>1</v>
      </c>
      <c r="S315" s="56"/>
      <c r="T315" s="56"/>
      <c r="U315" s="56"/>
      <c r="V315" s="56"/>
      <c r="W315" s="56"/>
      <c r="X315" s="63" t="s">
        <v>478</v>
      </c>
      <c r="Y315" s="38"/>
      <c r="Z315" s="55"/>
      <c r="AA315" s="55"/>
      <c r="AB315" s="55"/>
      <c r="AC315" s="55"/>
      <c r="AD315" s="55"/>
      <c r="AE315" s="58"/>
      <c r="AF315" s="57"/>
      <c r="AG315" s="55"/>
      <c r="AH315" s="55"/>
      <c r="AI315" s="55"/>
      <c r="AJ315" s="55"/>
      <c r="AK315" s="58"/>
      <c r="AL315" s="55"/>
      <c r="AM315" s="55">
        <v>1</v>
      </c>
      <c r="AN315" s="55"/>
      <c r="AO315" s="55"/>
      <c r="AP315" s="55"/>
      <c r="AQ315" s="55"/>
      <c r="AR315" s="55"/>
      <c r="AS315" s="55"/>
      <c r="AT315" s="55"/>
      <c r="AU315" s="55"/>
      <c r="AV315" s="57"/>
      <c r="AW315" s="55"/>
      <c r="AX315" s="55"/>
      <c r="AY315" s="55"/>
      <c r="AZ315" s="55"/>
      <c r="BA315" s="55"/>
      <c r="BB315" s="55"/>
      <c r="BC315" s="55"/>
      <c r="BD315" s="55"/>
      <c r="BE315" s="55"/>
      <c r="BF315" s="55"/>
      <c r="BG315" s="58"/>
      <c r="BH315" s="55"/>
      <c r="BI315" s="55"/>
      <c r="BJ315" s="55"/>
      <c r="BK315" s="55"/>
      <c r="BL315" s="55"/>
      <c r="BM315" s="58"/>
      <c r="BN315" s="55"/>
      <c r="BO315" s="55"/>
      <c r="BP315" s="57"/>
      <c r="BQ315" s="58"/>
      <c r="BR315" s="55">
        <v>1</v>
      </c>
      <c r="BS315" s="55"/>
      <c r="BT315" s="87" t="s">
        <v>808</v>
      </c>
      <c r="BU315" s="56"/>
      <c r="BV315" s="56"/>
      <c r="BW315" s="56"/>
      <c r="BX315" s="55"/>
    </row>
    <row r="316" spans="1:76" ht="28" customHeight="1" x14ac:dyDescent="0.15">
      <c r="A316" s="86">
        <v>311</v>
      </c>
      <c r="B316" s="58" t="s">
        <v>117</v>
      </c>
      <c r="C316" s="57"/>
      <c r="D316" s="55"/>
      <c r="E316" s="55"/>
      <c r="F316" s="55"/>
      <c r="G316" s="55"/>
      <c r="H316" s="55"/>
      <c r="I316" s="55"/>
      <c r="J316" s="55"/>
      <c r="K316" s="62"/>
      <c r="L316" s="56"/>
      <c r="M316" s="56"/>
      <c r="N316" s="56"/>
      <c r="O316" s="56"/>
      <c r="P316" s="56"/>
      <c r="Q316" s="56"/>
      <c r="R316" s="56"/>
      <c r="S316" s="56"/>
      <c r="T316" s="56"/>
      <c r="U316" s="56"/>
      <c r="V316" s="56"/>
      <c r="W316" s="56"/>
      <c r="X316" s="63" t="s">
        <v>111</v>
      </c>
      <c r="Y316" s="38"/>
      <c r="Z316" s="55"/>
      <c r="AA316" s="55"/>
      <c r="AB316" s="55"/>
      <c r="AC316" s="55"/>
      <c r="AD316" s="55"/>
      <c r="AE316" s="58"/>
      <c r="AF316" s="57"/>
      <c r="AG316" s="55"/>
      <c r="AH316" s="55"/>
      <c r="AI316" s="55"/>
      <c r="AJ316" s="55"/>
      <c r="AK316" s="58"/>
      <c r="AL316" s="55"/>
      <c r="AM316" s="55"/>
      <c r="AN316" s="55"/>
      <c r="AO316" s="55"/>
      <c r="AP316" s="55"/>
      <c r="AQ316" s="55"/>
      <c r="AR316" s="55"/>
      <c r="AS316" s="55"/>
      <c r="AT316" s="55"/>
      <c r="AU316" s="55">
        <v>1</v>
      </c>
      <c r="AV316" s="57"/>
      <c r="AW316" s="55"/>
      <c r="AX316" s="55"/>
      <c r="AY316" s="55"/>
      <c r="AZ316" s="55"/>
      <c r="BA316" s="55"/>
      <c r="BB316" s="55"/>
      <c r="BC316" s="55"/>
      <c r="BD316" s="55"/>
      <c r="BE316" s="55"/>
      <c r="BF316" s="55"/>
      <c r="BG316" s="58"/>
      <c r="BH316" s="55"/>
      <c r="BI316" s="55"/>
      <c r="BJ316" s="55"/>
      <c r="BK316" s="55"/>
      <c r="BL316" s="55"/>
      <c r="BM316" s="58"/>
      <c r="BN316" s="55"/>
      <c r="BO316" s="55"/>
      <c r="BP316" s="57"/>
      <c r="BQ316" s="58"/>
      <c r="BR316" s="55">
        <v>1</v>
      </c>
      <c r="BS316" s="55"/>
      <c r="BT316" s="87" t="s">
        <v>809</v>
      </c>
      <c r="BU316" s="56"/>
      <c r="BV316" s="56"/>
      <c r="BW316" s="56"/>
      <c r="BX316" s="55"/>
    </row>
    <row r="317" spans="1:76" ht="28" customHeight="1" x14ac:dyDescent="0.15">
      <c r="A317" s="86">
        <v>312</v>
      </c>
      <c r="B317" s="58" t="s">
        <v>117</v>
      </c>
      <c r="C317" s="57">
        <v>1</v>
      </c>
      <c r="D317" s="55">
        <v>1</v>
      </c>
      <c r="E317" s="55">
        <v>1</v>
      </c>
      <c r="F317" s="55"/>
      <c r="G317" s="55">
        <v>1</v>
      </c>
      <c r="H317" s="55">
        <v>1</v>
      </c>
      <c r="I317" s="55"/>
      <c r="J317" s="55"/>
      <c r="K317" s="62"/>
      <c r="L317" s="56"/>
      <c r="M317" s="56">
        <v>1</v>
      </c>
      <c r="N317" s="56"/>
      <c r="O317" s="56">
        <v>1</v>
      </c>
      <c r="P317" s="56"/>
      <c r="Q317" s="56"/>
      <c r="R317" s="56">
        <v>1</v>
      </c>
      <c r="S317" s="56"/>
      <c r="T317" s="56"/>
      <c r="U317" s="56"/>
      <c r="V317" s="56"/>
      <c r="W317" s="56"/>
      <c r="X317" s="62" t="s">
        <v>479</v>
      </c>
      <c r="Y317" s="56"/>
      <c r="Z317" s="56"/>
      <c r="AA317" s="56"/>
      <c r="AB317" s="56"/>
      <c r="AC317" s="56"/>
      <c r="AD317" s="56"/>
      <c r="AE317" s="67"/>
      <c r="AF317" s="62"/>
      <c r="AG317" s="56"/>
      <c r="AH317" s="56"/>
      <c r="AI317" s="56"/>
      <c r="AJ317" s="56"/>
      <c r="AK317" s="67"/>
      <c r="AL317" s="56">
        <v>1</v>
      </c>
      <c r="AM317" s="56">
        <v>1</v>
      </c>
      <c r="AN317" s="56">
        <v>1</v>
      </c>
      <c r="AO317" s="56">
        <v>1</v>
      </c>
      <c r="AP317" s="56"/>
      <c r="AQ317" s="56"/>
      <c r="AR317" s="56"/>
      <c r="AS317" s="56"/>
      <c r="AT317" s="56"/>
      <c r="AU317" s="56"/>
      <c r="AV317" s="62"/>
      <c r="AW317" s="56"/>
      <c r="AX317" s="56"/>
      <c r="AY317" s="56"/>
      <c r="AZ317" s="56"/>
      <c r="BA317" s="56"/>
      <c r="BB317" s="56"/>
      <c r="BC317" s="56"/>
      <c r="BD317" s="56"/>
      <c r="BE317" s="56"/>
      <c r="BF317" s="56"/>
      <c r="BG317" s="67"/>
      <c r="BH317" s="56"/>
      <c r="BI317" s="56"/>
      <c r="BJ317" s="56"/>
      <c r="BK317" s="56"/>
      <c r="BL317" s="56"/>
      <c r="BM317" s="67"/>
      <c r="BN317" s="55"/>
      <c r="BO317" s="55"/>
      <c r="BP317" s="57"/>
      <c r="BQ317" s="58">
        <v>1</v>
      </c>
      <c r="BR317" s="55">
        <v>1</v>
      </c>
      <c r="BS317" s="55"/>
      <c r="BT317" s="87" t="s">
        <v>810</v>
      </c>
      <c r="BU317" s="56"/>
      <c r="BV317" s="56"/>
      <c r="BW317" s="56"/>
      <c r="BX317" s="55"/>
    </row>
    <row r="318" spans="1:76" ht="28" customHeight="1" x14ac:dyDescent="0.15">
      <c r="A318" s="86">
        <v>313</v>
      </c>
      <c r="B318" s="58" t="s">
        <v>117</v>
      </c>
      <c r="C318" s="57">
        <v>1</v>
      </c>
      <c r="D318" s="55">
        <v>1</v>
      </c>
      <c r="E318" s="55">
        <v>1</v>
      </c>
      <c r="F318" s="55"/>
      <c r="G318" s="55"/>
      <c r="H318" s="55">
        <v>1</v>
      </c>
      <c r="I318" s="55"/>
      <c r="J318" s="55"/>
      <c r="K318" s="62">
        <v>1</v>
      </c>
      <c r="L318" s="56"/>
      <c r="M318" s="56"/>
      <c r="N318" s="56"/>
      <c r="O318" s="56"/>
      <c r="P318" s="56"/>
      <c r="Q318" s="56"/>
      <c r="R318" s="56"/>
      <c r="S318" s="56"/>
      <c r="T318" s="56">
        <v>1</v>
      </c>
      <c r="U318" s="56"/>
      <c r="V318" s="56"/>
      <c r="W318" s="56"/>
      <c r="X318" s="62" t="s">
        <v>480</v>
      </c>
      <c r="Y318" s="56"/>
      <c r="Z318" s="56">
        <v>1</v>
      </c>
      <c r="AA318" s="56"/>
      <c r="AB318" s="56"/>
      <c r="AC318" s="56"/>
      <c r="AD318" s="56"/>
      <c r="AE318" s="67"/>
      <c r="AF318" s="62"/>
      <c r="AG318" s="56"/>
      <c r="AH318" s="56"/>
      <c r="AI318" s="56"/>
      <c r="AJ318" s="56"/>
      <c r="AK318" s="67"/>
      <c r="AL318" s="56"/>
      <c r="AM318" s="56"/>
      <c r="AN318" s="56">
        <v>1</v>
      </c>
      <c r="AO318" s="56"/>
      <c r="AP318" s="56"/>
      <c r="AQ318" s="56"/>
      <c r="AR318" s="56"/>
      <c r="AS318" s="56"/>
      <c r="AT318" s="56"/>
      <c r="AU318" s="56"/>
      <c r="AV318" s="62"/>
      <c r="AW318" s="56"/>
      <c r="AX318" s="56"/>
      <c r="AY318" s="56"/>
      <c r="AZ318" s="56"/>
      <c r="BA318" s="56"/>
      <c r="BB318" s="56"/>
      <c r="BC318" s="56"/>
      <c r="BD318" s="56"/>
      <c r="BE318" s="56"/>
      <c r="BF318" s="56"/>
      <c r="BG318" s="67"/>
      <c r="BH318" s="56"/>
      <c r="BI318" s="56"/>
      <c r="BJ318" s="56"/>
      <c r="BK318" s="56"/>
      <c r="BL318" s="56"/>
      <c r="BM318" s="67"/>
      <c r="BN318" s="55"/>
      <c r="BO318" s="55"/>
      <c r="BP318" s="57">
        <v>1</v>
      </c>
      <c r="BQ318" s="58">
        <v>1</v>
      </c>
      <c r="BR318" s="55">
        <v>1</v>
      </c>
      <c r="BS318" s="55"/>
      <c r="BT318" s="87" t="s">
        <v>811</v>
      </c>
      <c r="BU318" s="56"/>
      <c r="BV318" s="56"/>
      <c r="BW318" s="56"/>
      <c r="BX318" s="55"/>
    </row>
    <row r="319" spans="1:76" ht="28" customHeight="1" x14ac:dyDescent="0.15">
      <c r="A319" s="86">
        <v>314</v>
      </c>
      <c r="B319" s="58" t="s">
        <v>117</v>
      </c>
      <c r="C319" s="57">
        <v>1</v>
      </c>
      <c r="D319" s="55">
        <v>1</v>
      </c>
      <c r="E319" s="55">
        <v>1</v>
      </c>
      <c r="F319" s="55">
        <v>1</v>
      </c>
      <c r="G319" s="55"/>
      <c r="H319" s="55">
        <v>1</v>
      </c>
      <c r="I319" s="55"/>
      <c r="J319" s="55"/>
      <c r="K319" s="62">
        <v>1</v>
      </c>
      <c r="L319" s="56"/>
      <c r="M319" s="56">
        <v>1</v>
      </c>
      <c r="N319" s="56"/>
      <c r="O319" s="56">
        <v>1</v>
      </c>
      <c r="P319" s="56"/>
      <c r="Q319" s="56"/>
      <c r="R319" s="56">
        <v>1</v>
      </c>
      <c r="S319" s="56"/>
      <c r="T319" s="56"/>
      <c r="U319" s="56"/>
      <c r="V319" s="56"/>
      <c r="W319" s="56"/>
      <c r="X319" s="62" t="s">
        <v>468</v>
      </c>
      <c r="Y319" s="55"/>
      <c r="Z319" s="55"/>
      <c r="AA319" s="55"/>
      <c r="AB319" s="55"/>
      <c r="AC319" s="55"/>
      <c r="AD319" s="55"/>
      <c r="AE319" s="58"/>
      <c r="AF319" s="57"/>
      <c r="AG319" s="55"/>
      <c r="AH319" s="55"/>
      <c r="AI319" s="55"/>
      <c r="AJ319" s="55"/>
      <c r="AK319" s="58"/>
      <c r="AL319" s="55"/>
      <c r="AM319" s="55">
        <v>1</v>
      </c>
      <c r="AN319" s="55"/>
      <c r="AO319" s="55"/>
      <c r="AP319" s="55"/>
      <c r="AQ319" s="55"/>
      <c r="AR319" s="55"/>
      <c r="AS319" s="55"/>
      <c r="AT319" s="55"/>
      <c r="AU319" s="55"/>
      <c r="AV319" s="57"/>
      <c r="AW319" s="55"/>
      <c r="AX319" s="55"/>
      <c r="AY319" s="55"/>
      <c r="AZ319" s="55"/>
      <c r="BA319" s="55"/>
      <c r="BB319" s="55"/>
      <c r="BC319" s="55"/>
      <c r="BD319" s="55"/>
      <c r="BE319" s="55"/>
      <c r="BF319" s="55"/>
      <c r="BG319" s="58"/>
      <c r="BH319" s="55"/>
      <c r="BI319" s="55"/>
      <c r="BJ319" s="55"/>
      <c r="BK319" s="55"/>
      <c r="BL319" s="55"/>
      <c r="BM319" s="58"/>
      <c r="BN319" s="55"/>
      <c r="BO319" s="55"/>
      <c r="BP319" s="57"/>
      <c r="BQ319" s="58">
        <v>1</v>
      </c>
      <c r="BR319" s="55">
        <v>1</v>
      </c>
      <c r="BS319" s="55"/>
      <c r="BT319" s="87" t="s">
        <v>812</v>
      </c>
      <c r="BU319" s="56"/>
      <c r="BV319" s="56"/>
      <c r="BW319" s="56"/>
      <c r="BX319" s="55"/>
    </row>
    <row r="320" spans="1:76" ht="28" customHeight="1" x14ac:dyDescent="0.15">
      <c r="A320" s="86">
        <v>315</v>
      </c>
      <c r="B320" s="58" t="s">
        <v>117</v>
      </c>
      <c r="C320" s="57">
        <v>1</v>
      </c>
      <c r="D320" s="55">
        <v>1</v>
      </c>
      <c r="E320" s="55"/>
      <c r="F320" s="55"/>
      <c r="G320" s="55"/>
      <c r="H320" s="55">
        <v>1</v>
      </c>
      <c r="I320" s="55"/>
      <c r="J320" s="55"/>
      <c r="K320" s="62"/>
      <c r="L320" s="56"/>
      <c r="M320" s="56"/>
      <c r="N320" s="56"/>
      <c r="O320" s="56"/>
      <c r="P320" s="56"/>
      <c r="Q320" s="56"/>
      <c r="R320" s="56"/>
      <c r="S320" s="56"/>
      <c r="T320" s="56"/>
      <c r="U320" s="56"/>
      <c r="V320" s="56"/>
      <c r="W320" s="56"/>
      <c r="X320" s="62" t="s">
        <v>430</v>
      </c>
      <c r="Y320" s="56"/>
      <c r="Z320" s="56"/>
      <c r="AA320" s="56"/>
      <c r="AB320" s="56"/>
      <c r="AC320" s="56"/>
      <c r="AD320" s="56"/>
      <c r="AE320" s="67"/>
      <c r="AF320" s="62"/>
      <c r="AG320" s="56"/>
      <c r="AH320" s="56"/>
      <c r="AI320" s="56"/>
      <c r="AJ320" s="56"/>
      <c r="AK320" s="67"/>
      <c r="AL320" s="56"/>
      <c r="AM320" s="56"/>
      <c r="AN320" s="56">
        <v>1</v>
      </c>
      <c r="AO320" s="56"/>
      <c r="AP320" s="56"/>
      <c r="AQ320" s="56"/>
      <c r="AR320" s="56"/>
      <c r="AS320" s="56"/>
      <c r="AT320" s="56"/>
      <c r="AU320" s="56"/>
      <c r="AV320" s="62"/>
      <c r="AW320" s="56"/>
      <c r="AX320" s="56"/>
      <c r="AY320" s="56"/>
      <c r="AZ320" s="56"/>
      <c r="BA320" s="56"/>
      <c r="BB320" s="56"/>
      <c r="BC320" s="56"/>
      <c r="BD320" s="56"/>
      <c r="BE320" s="56"/>
      <c r="BF320" s="56"/>
      <c r="BG320" s="67"/>
      <c r="BH320" s="56"/>
      <c r="BI320" s="56"/>
      <c r="BJ320" s="56"/>
      <c r="BK320" s="56"/>
      <c r="BL320" s="56"/>
      <c r="BM320" s="67"/>
      <c r="BN320" s="55"/>
      <c r="BO320" s="55"/>
      <c r="BP320" s="57"/>
      <c r="BQ320" s="58">
        <v>1</v>
      </c>
      <c r="BR320" s="55">
        <v>1</v>
      </c>
      <c r="BS320" s="55"/>
      <c r="BT320" s="87" t="s">
        <v>813</v>
      </c>
      <c r="BU320" s="56"/>
      <c r="BV320" s="56"/>
      <c r="BW320" s="56"/>
      <c r="BX320" s="55"/>
    </row>
    <row r="321" spans="1:76" ht="28" customHeight="1" x14ac:dyDescent="0.15">
      <c r="A321" s="86">
        <v>316</v>
      </c>
      <c r="B321" s="58" t="s">
        <v>117</v>
      </c>
      <c r="C321" s="57">
        <v>1</v>
      </c>
      <c r="D321" s="55"/>
      <c r="E321" s="55"/>
      <c r="F321" s="55"/>
      <c r="G321" s="55"/>
      <c r="H321" s="55">
        <v>1</v>
      </c>
      <c r="I321" s="55"/>
      <c r="J321" s="55"/>
      <c r="K321" s="62"/>
      <c r="L321" s="56"/>
      <c r="M321" s="56">
        <v>1</v>
      </c>
      <c r="N321" s="56"/>
      <c r="O321" s="56">
        <v>1</v>
      </c>
      <c r="P321" s="56"/>
      <c r="Q321" s="56"/>
      <c r="R321" s="56">
        <v>1</v>
      </c>
      <c r="S321" s="56"/>
      <c r="T321" s="56"/>
      <c r="U321" s="56"/>
      <c r="V321" s="56"/>
      <c r="W321" s="56"/>
      <c r="X321" s="62" t="s">
        <v>429</v>
      </c>
      <c r="Y321" s="55"/>
      <c r="Z321" s="55"/>
      <c r="AA321" s="55"/>
      <c r="AB321" s="55"/>
      <c r="AC321" s="55"/>
      <c r="AD321" s="55"/>
      <c r="AE321" s="58"/>
      <c r="AF321" s="57"/>
      <c r="AG321" s="55"/>
      <c r="AH321" s="55"/>
      <c r="AI321" s="55"/>
      <c r="AJ321" s="55"/>
      <c r="AK321" s="58"/>
      <c r="AL321" s="55"/>
      <c r="AM321" s="55">
        <v>1</v>
      </c>
      <c r="AN321" s="55"/>
      <c r="AO321" s="55"/>
      <c r="AP321" s="55"/>
      <c r="AQ321" s="55"/>
      <c r="AR321" s="55"/>
      <c r="AS321" s="55"/>
      <c r="AT321" s="55"/>
      <c r="AU321" s="55"/>
      <c r="AV321" s="57"/>
      <c r="AW321" s="55"/>
      <c r="AX321" s="55"/>
      <c r="AY321" s="55"/>
      <c r="AZ321" s="55"/>
      <c r="BA321" s="55"/>
      <c r="BB321" s="55"/>
      <c r="BC321" s="55"/>
      <c r="BD321" s="55"/>
      <c r="BE321" s="55"/>
      <c r="BF321" s="55"/>
      <c r="BG321" s="58"/>
      <c r="BH321" s="55"/>
      <c r="BI321" s="55"/>
      <c r="BJ321" s="55"/>
      <c r="BK321" s="55"/>
      <c r="BL321" s="55"/>
      <c r="BM321" s="58"/>
      <c r="BN321" s="55"/>
      <c r="BO321" s="55"/>
      <c r="BP321" s="57"/>
      <c r="BQ321" s="58">
        <v>1</v>
      </c>
      <c r="BR321" s="55">
        <v>1</v>
      </c>
      <c r="BS321" s="55"/>
      <c r="BT321" s="87" t="s">
        <v>814</v>
      </c>
      <c r="BU321" s="56"/>
      <c r="BV321" s="56"/>
      <c r="BW321" s="56"/>
      <c r="BX321" s="55"/>
    </row>
    <row r="322" spans="1:76" ht="28" customHeight="1" x14ac:dyDescent="0.15">
      <c r="A322" s="86">
        <v>317</v>
      </c>
      <c r="B322" s="58" t="s">
        <v>117</v>
      </c>
      <c r="C322" s="57">
        <v>1</v>
      </c>
      <c r="D322" s="55"/>
      <c r="E322" s="55"/>
      <c r="F322" s="55"/>
      <c r="G322" s="55"/>
      <c r="H322" s="55">
        <v>1</v>
      </c>
      <c r="I322" s="55"/>
      <c r="J322" s="55"/>
      <c r="K322" s="62"/>
      <c r="L322" s="56"/>
      <c r="M322" s="56"/>
      <c r="N322" s="56"/>
      <c r="O322" s="56">
        <v>1</v>
      </c>
      <c r="P322" s="56"/>
      <c r="Q322" s="56"/>
      <c r="R322" s="56">
        <v>1</v>
      </c>
      <c r="S322" s="56"/>
      <c r="T322" s="56"/>
      <c r="U322" s="56"/>
      <c r="V322" s="56"/>
      <c r="W322" s="56"/>
      <c r="X322" s="62" t="s">
        <v>140</v>
      </c>
      <c r="Y322" s="56"/>
      <c r="Z322" s="56"/>
      <c r="AA322" s="56"/>
      <c r="AB322" s="56"/>
      <c r="AC322" s="56"/>
      <c r="AD322" s="56"/>
      <c r="AE322" s="67"/>
      <c r="AF322" s="62"/>
      <c r="AG322" s="56"/>
      <c r="AH322" s="56"/>
      <c r="AI322" s="56"/>
      <c r="AJ322" s="56"/>
      <c r="AK322" s="67"/>
      <c r="AL322" s="56">
        <v>1</v>
      </c>
      <c r="AM322" s="56">
        <v>1</v>
      </c>
      <c r="AN322" s="56"/>
      <c r="AO322" s="56"/>
      <c r="AP322" s="56"/>
      <c r="AQ322" s="56"/>
      <c r="AR322" s="56"/>
      <c r="AS322" s="56"/>
      <c r="AT322" s="56"/>
      <c r="AU322" s="56"/>
      <c r="AV322" s="62"/>
      <c r="AW322" s="56"/>
      <c r="AX322" s="56"/>
      <c r="AY322" s="56"/>
      <c r="AZ322" s="56"/>
      <c r="BA322" s="56"/>
      <c r="BB322" s="56"/>
      <c r="BC322" s="56"/>
      <c r="BD322" s="56"/>
      <c r="BE322" s="56"/>
      <c r="BF322" s="56"/>
      <c r="BG322" s="67"/>
      <c r="BH322" s="56"/>
      <c r="BI322" s="56"/>
      <c r="BJ322" s="56"/>
      <c r="BK322" s="56"/>
      <c r="BL322" s="56"/>
      <c r="BM322" s="67"/>
      <c r="BN322" s="55"/>
      <c r="BO322" s="55"/>
      <c r="BP322" s="57"/>
      <c r="BQ322" s="58">
        <v>1</v>
      </c>
      <c r="BR322" s="55">
        <v>1</v>
      </c>
      <c r="BS322" s="55"/>
      <c r="BT322" s="87" t="s">
        <v>815</v>
      </c>
      <c r="BU322" s="56"/>
      <c r="BV322" s="56"/>
      <c r="BW322" s="56"/>
      <c r="BX322" s="55"/>
    </row>
    <row r="323" spans="1:76" ht="28" customHeight="1" x14ac:dyDescent="0.15">
      <c r="A323" s="86">
        <v>318</v>
      </c>
      <c r="B323" s="58" t="s">
        <v>117</v>
      </c>
      <c r="C323" s="57"/>
      <c r="D323" s="55"/>
      <c r="E323" s="55"/>
      <c r="F323" s="55"/>
      <c r="G323" s="55"/>
      <c r="H323" s="55">
        <v>1</v>
      </c>
      <c r="I323" s="55"/>
      <c r="J323" s="55"/>
      <c r="K323" s="62"/>
      <c r="L323" s="56"/>
      <c r="M323" s="56"/>
      <c r="N323" s="56"/>
      <c r="O323" s="56"/>
      <c r="P323" s="56"/>
      <c r="Q323" s="56"/>
      <c r="R323" s="56">
        <v>1</v>
      </c>
      <c r="S323" s="56"/>
      <c r="T323" s="56"/>
      <c r="U323" s="56"/>
      <c r="V323" s="56"/>
      <c r="W323" s="56"/>
      <c r="X323" s="62" t="s">
        <v>81</v>
      </c>
      <c r="Y323" s="55"/>
      <c r="Z323" s="55"/>
      <c r="AA323" s="55"/>
      <c r="AB323" s="55"/>
      <c r="AC323" s="55"/>
      <c r="AD323" s="55"/>
      <c r="AE323" s="58"/>
      <c r="AF323" s="57"/>
      <c r="AG323" s="55"/>
      <c r="AH323" s="55"/>
      <c r="AI323" s="55"/>
      <c r="AJ323" s="55"/>
      <c r="AK323" s="58"/>
      <c r="AL323" s="55"/>
      <c r="AM323" s="55"/>
      <c r="AN323" s="55"/>
      <c r="AO323" s="55"/>
      <c r="AP323" s="55"/>
      <c r="AQ323" s="55"/>
      <c r="AR323" s="55"/>
      <c r="AS323" s="55"/>
      <c r="AT323" s="55"/>
      <c r="AU323" s="55">
        <v>1</v>
      </c>
      <c r="AV323" s="57"/>
      <c r="AW323" s="55"/>
      <c r="AX323" s="55"/>
      <c r="AY323" s="55"/>
      <c r="AZ323" s="55"/>
      <c r="BA323" s="55"/>
      <c r="BB323" s="55"/>
      <c r="BC323" s="55"/>
      <c r="BD323" s="55"/>
      <c r="BE323" s="55"/>
      <c r="BF323" s="55"/>
      <c r="BG323" s="58"/>
      <c r="BH323" s="55"/>
      <c r="BI323" s="55"/>
      <c r="BJ323" s="55"/>
      <c r="BK323" s="55"/>
      <c r="BL323" s="55"/>
      <c r="BM323" s="58"/>
      <c r="BN323" s="55"/>
      <c r="BO323" s="55"/>
      <c r="BP323" s="57"/>
      <c r="BQ323" s="58">
        <v>1</v>
      </c>
      <c r="BR323" s="55"/>
      <c r="BS323" s="55">
        <v>1</v>
      </c>
      <c r="BT323" s="87" t="s">
        <v>816</v>
      </c>
      <c r="BU323" s="56"/>
      <c r="BV323" s="56"/>
      <c r="BW323" s="56"/>
      <c r="BX323" s="55"/>
    </row>
    <row r="324" spans="1:76" ht="28" customHeight="1" x14ac:dyDescent="0.15">
      <c r="A324" s="86">
        <v>319</v>
      </c>
      <c r="B324" s="58" t="s">
        <v>117</v>
      </c>
      <c r="C324" s="57"/>
      <c r="D324" s="55"/>
      <c r="E324" s="55"/>
      <c r="F324" s="55"/>
      <c r="G324" s="55"/>
      <c r="H324" s="55">
        <v>1</v>
      </c>
      <c r="I324" s="55"/>
      <c r="J324" s="55"/>
      <c r="K324" s="62"/>
      <c r="L324" s="56"/>
      <c r="M324" s="56"/>
      <c r="N324" s="56"/>
      <c r="O324" s="56">
        <v>1</v>
      </c>
      <c r="P324" s="56"/>
      <c r="Q324" s="56">
        <v>1</v>
      </c>
      <c r="R324" s="56">
        <v>1</v>
      </c>
      <c r="S324" s="56"/>
      <c r="T324" s="56"/>
      <c r="U324" s="56"/>
      <c r="V324" s="56"/>
      <c r="W324" s="56"/>
      <c r="X324" s="63" t="s">
        <v>428</v>
      </c>
      <c r="Y324" s="38"/>
      <c r="Z324" s="55"/>
      <c r="AA324" s="55"/>
      <c r="AB324" s="55"/>
      <c r="AC324" s="55"/>
      <c r="AD324" s="55"/>
      <c r="AE324" s="58"/>
      <c r="AF324" s="57"/>
      <c r="AG324" s="55"/>
      <c r="AH324" s="55"/>
      <c r="AI324" s="55"/>
      <c r="AJ324" s="55"/>
      <c r="AK324" s="58"/>
      <c r="AL324" s="55"/>
      <c r="AM324" s="55">
        <v>1</v>
      </c>
      <c r="AN324" s="55"/>
      <c r="AO324" s="55"/>
      <c r="AP324" s="55"/>
      <c r="AQ324" s="55"/>
      <c r="AR324" s="55"/>
      <c r="AS324" s="55"/>
      <c r="AT324" s="55"/>
      <c r="AU324" s="55"/>
      <c r="AV324" s="57"/>
      <c r="AW324" s="55"/>
      <c r="AX324" s="55"/>
      <c r="AY324" s="55"/>
      <c r="AZ324" s="55"/>
      <c r="BA324" s="55"/>
      <c r="BB324" s="55"/>
      <c r="BC324" s="55"/>
      <c r="BD324" s="55"/>
      <c r="BE324" s="55"/>
      <c r="BF324" s="55"/>
      <c r="BG324" s="58"/>
      <c r="BH324" s="55"/>
      <c r="BI324" s="55"/>
      <c r="BJ324" s="55"/>
      <c r="BK324" s="55"/>
      <c r="BL324" s="55"/>
      <c r="BM324" s="58"/>
      <c r="BN324" s="55"/>
      <c r="BO324" s="55"/>
      <c r="BP324" s="57"/>
      <c r="BQ324" s="58">
        <v>1</v>
      </c>
      <c r="BR324" s="55">
        <v>1</v>
      </c>
      <c r="BS324" s="55"/>
      <c r="BT324" s="87" t="s">
        <v>817</v>
      </c>
      <c r="BU324" s="56"/>
      <c r="BV324" s="56"/>
      <c r="BW324" s="56"/>
      <c r="BX324" s="55"/>
    </row>
    <row r="325" spans="1:76" ht="28" customHeight="1" x14ac:dyDescent="0.15">
      <c r="A325" s="86">
        <v>320</v>
      </c>
      <c r="B325" s="58" t="s">
        <v>117</v>
      </c>
      <c r="C325" s="57">
        <v>1</v>
      </c>
      <c r="D325" s="55"/>
      <c r="E325" s="55"/>
      <c r="F325" s="55"/>
      <c r="G325" s="55"/>
      <c r="H325" s="55">
        <v>1</v>
      </c>
      <c r="I325" s="55"/>
      <c r="J325" s="55"/>
      <c r="K325" s="62"/>
      <c r="L325" s="56"/>
      <c r="M325" s="56"/>
      <c r="N325" s="56"/>
      <c r="O325" s="56">
        <v>1</v>
      </c>
      <c r="P325" s="56"/>
      <c r="Q325" s="56"/>
      <c r="R325" s="56">
        <v>1</v>
      </c>
      <c r="S325" s="56"/>
      <c r="T325" s="56"/>
      <c r="U325" s="56"/>
      <c r="V325" s="56"/>
      <c r="W325" s="56"/>
      <c r="X325" s="62" t="s">
        <v>427</v>
      </c>
      <c r="Y325" s="55"/>
      <c r="Z325" s="55"/>
      <c r="AA325" s="55"/>
      <c r="AB325" s="55"/>
      <c r="AC325" s="55"/>
      <c r="AD325" s="55"/>
      <c r="AE325" s="58"/>
      <c r="AF325" s="57"/>
      <c r="AG325" s="55"/>
      <c r="AH325" s="55"/>
      <c r="AI325" s="55"/>
      <c r="AJ325" s="55"/>
      <c r="AK325" s="58"/>
      <c r="AL325" s="55"/>
      <c r="AM325" s="55">
        <v>1</v>
      </c>
      <c r="AN325" s="55"/>
      <c r="AO325" s="55"/>
      <c r="AP325" s="55"/>
      <c r="AQ325" s="55"/>
      <c r="AR325" s="55"/>
      <c r="AS325" s="55"/>
      <c r="AT325" s="55"/>
      <c r="AU325" s="55"/>
      <c r="AV325" s="57"/>
      <c r="AW325" s="55"/>
      <c r="AX325" s="55"/>
      <c r="AY325" s="55"/>
      <c r="AZ325" s="55"/>
      <c r="BA325" s="55"/>
      <c r="BB325" s="55"/>
      <c r="BC325" s="55"/>
      <c r="BD325" s="55"/>
      <c r="BE325" s="55"/>
      <c r="BF325" s="55"/>
      <c r="BG325" s="58"/>
      <c r="BH325" s="55"/>
      <c r="BI325" s="55"/>
      <c r="BJ325" s="55"/>
      <c r="BK325" s="55"/>
      <c r="BL325" s="55"/>
      <c r="BM325" s="58"/>
      <c r="BN325" s="55"/>
      <c r="BO325" s="55"/>
      <c r="BP325" s="57"/>
      <c r="BQ325" s="58">
        <v>1</v>
      </c>
      <c r="BR325" s="55">
        <v>1</v>
      </c>
      <c r="BS325" s="55"/>
      <c r="BT325" s="87" t="s">
        <v>818</v>
      </c>
      <c r="BU325" s="56"/>
      <c r="BV325" s="56"/>
      <c r="BW325" s="56"/>
      <c r="BX325" s="55"/>
    </row>
    <row r="326" spans="1:76" ht="28" customHeight="1" x14ac:dyDescent="0.15">
      <c r="A326" s="86">
        <v>321</v>
      </c>
      <c r="B326" s="58" t="s">
        <v>117</v>
      </c>
      <c r="C326" s="57">
        <v>1</v>
      </c>
      <c r="D326" s="55">
        <v>1</v>
      </c>
      <c r="E326" s="55">
        <v>1</v>
      </c>
      <c r="F326" s="55"/>
      <c r="G326" s="55"/>
      <c r="H326" s="55">
        <v>1</v>
      </c>
      <c r="I326" s="55"/>
      <c r="J326" s="55"/>
      <c r="K326" s="62">
        <v>1</v>
      </c>
      <c r="L326" s="56"/>
      <c r="M326" s="56"/>
      <c r="N326" s="56"/>
      <c r="O326" s="56"/>
      <c r="P326" s="56"/>
      <c r="Q326" s="56"/>
      <c r="R326" s="56"/>
      <c r="S326" s="56"/>
      <c r="T326" s="56"/>
      <c r="U326" s="56"/>
      <c r="V326" s="56"/>
      <c r="W326" s="56"/>
      <c r="X326" s="62" t="s">
        <v>290</v>
      </c>
      <c r="Y326" s="55"/>
      <c r="Z326" s="55"/>
      <c r="AA326" s="55"/>
      <c r="AB326" s="55"/>
      <c r="AC326" s="55"/>
      <c r="AD326" s="55"/>
      <c r="AE326" s="58"/>
      <c r="AF326" s="57"/>
      <c r="AG326" s="55"/>
      <c r="AH326" s="55">
        <v>1</v>
      </c>
      <c r="AI326" s="55"/>
      <c r="AJ326" s="55"/>
      <c r="AK326" s="58"/>
      <c r="AL326" s="55"/>
      <c r="AM326" s="55"/>
      <c r="AN326" s="55"/>
      <c r="AO326" s="55"/>
      <c r="AP326" s="55"/>
      <c r="AQ326" s="55"/>
      <c r="AR326" s="55"/>
      <c r="AS326" s="55"/>
      <c r="AT326" s="55"/>
      <c r="AU326" s="55"/>
      <c r="AV326" s="57"/>
      <c r="AW326" s="55"/>
      <c r="AX326" s="55"/>
      <c r="AY326" s="55"/>
      <c r="AZ326" s="55"/>
      <c r="BA326" s="55"/>
      <c r="BB326" s="55"/>
      <c r="BC326" s="55"/>
      <c r="BD326" s="55"/>
      <c r="BE326" s="55"/>
      <c r="BF326" s="55"/>
      <c r="BG326" s="58"/>
      <c r="BH326" s="55"/>
      <c r="BI326" s="55"/>
      <c r="BJ326" s="55"/>
      <c r="BK326" s="55"/>
      <c r="BL326" s="55"/>
      <c r="BM326" s="58"/>
      <c r="BN326" s="55"/>
      <c r="BO326" s="55"/>
      <c r="BP326" s="57">
        <v>1</v>
      </c>
      <c r="BQ326" s="58"/>
      <c r="BR326" s="55">
        <v>1</v>
      </c>
      <c r="BS326" s="55"/>
      <c r="BT326" s="87" t="s">
        <v>819</v>
      </c>
      <c r="BU326" s="56"/>
      <c r="BV326" s="56"/>
      <c r="BW326" s="56"/>
      <c r="BX326" s="55"/>
    </row>
    <row r="327" spans="1:76" ht="28" customHeight="1" x14ac:dyDescent="0.15">
      <c r="A327" s="86">
        <v>322</v>
      </c>
      <c r="B327" s="58" t="s">
        <v>117</v>
      </c>
      <c r="C327" s="57">
        <v>1</v>
      </c>
      <c r="D327" s="55">
        <v>1</v>
      </c>
      <c r="E327" s="55">
        <v>1</v>
      </c>
      <c r="F327" s="55">
        <v>1</v>
      </c>
      <c r="G327" s="55"/>
      <c r="H327" s="55">
        <v>1</v>
      </c>
      <c r="I327" s="55">
        <v>1</v>
      </c>
      <c r="J327" s="55"/>
      <c r="K327" s="62">
        <v>1</v>
      </c>
      <c r="L327" s="56">
        <v>1</v>
      </c>
      <c r="M327" s="56"/>
      <c r="N327" s="56"/>
      <c r="O327" s="56"/>
      <c r="P327" s="56"/>
      <c r="Q327" s="56"/>
      <c r="R327" s="56"/>
      <c r="S327" s="56"/>
      <c r="T327" s="56"/>
      <c r="U327" s="56"/>
      <c r="V327" s="56"/>
      <c r="W327" s="56">
        <v>1</v>
      </c>
      <c r="X327" s="62" t="s">
        <v>426</v>
      </c>
      <c r="Y327" s="55"/>
      <c r="Z327" s="55"/>
      <c r="AA327" s="55"/>
      <c r="AB327" s="55"/>
      <c r="AC327" s="55"/>
      <c r="AD327" s="55"/>
      <c r="AE327" s="58"/>
      <c r="AF327" s="57"/>
      <c r="AG327" s="55"/>
      <c r="AH327" s="55"/>
      <c r="AI327" s="55"/>
      <c r="AJ327" s="55"/>
      <c r="AK327" s="58"/>
      <c r="AL327" s="55"/>
      <c r="AM327" s="55"/>
      <c r="AN327" s="55"/>
      <c r="AO327" s="55"/>
      <c r="AP327" s="55"/>
      <c r="AQ327" s="55"/>
      <c r="AR327" s="55"/>
      <c r="AS327" s="55"/>
      <c r="AT327" s="55"/>
      <c r="AU327" s="55"/>
      <c r="AV327" s="57"/>
      <c r="AW327" s="55"/>
      <c r="AX327" s="55">
        <v>1</v>
      </c>
      <c r="AY327" s="55"/>
      <c r="AZ327" s="55"/>
      <c r="BA327" s="55"/>
      <c r="BB327" s="55"/>
      <c r="BC327" s="55"/>
      <c r="BD327" s="55"/>
      <c r="BE327" s="55"/>
      <c r="BF327" s="55"/>
      <c r="BG327" s="58"/>
      <c r="BH327" s="55"/>
      <c r="BI327" s="55"/>
      <c r="BJ327" s="55"/>
      <c r="BK327" s="55"/>
      <c r="BL327" s="55"/>
      <c r="BM327" s="58"/>
      <c r="BN327" s="55"/>
      <c r="BO327" s="55"/>
      <c r="BP327" s="57">
        <v>1</v>
      </c>
      <c r="BQ327" s="58"/>
      <c r="BR327" s="55">
        <v>1</v>
      </c>
      <c r="BS327" s="55"/>
      <c r="BT327" s="87" t="s">
        <v>820</v>
      </c>
      <c r="BU327" s="56"/>
      <c r="BV327" s="56"/>
      <c r="BW327" s="56"/>
      <c r="BX327" s="55"/>
    </row>
    <row r="328" spans="1:76" ht="28" customHeight="1" x14ac:dyDescent="0.15">
      <c r="A328" s="86">
        <v>323</v>
      </c>
      <c r="B328" s="58" t="s">
        <v>117</v>
      </c>
      <c r="C328" s="57"/>
      <c r="D328" s="55"/>
      <c r="E328" s="55">
        <v>1</v>
      </c>
      <c r="F328" s="55"/>
      <c r="G328" s="55">
        <v>1</v>
      </c>
      <c r="H328" s="55">
        <v>1</v>
      </c>
      <c r="I328" s="55"/>
      <c r="J328" s="55"/>
      <c r="K328" s="62"/>
      <c r="L328" s="56"/>
      <c r="M328" s="56"/>
      <c r="N328" s="56"/>
      <c r="O328" s="56"/>
      <c r="P328" s="56"/>
      <c r="Q328" s="56"/>
      <c r="R328" s="56"/>
      <c r="S328" s="56">
        <v>1</v>
      </c>
      <c r="T328" s="56">
        <v>1</v>
      </c>
      <c r="U328" s="56"/>
      <c r="V328" s="56"/>
      <c r="W328" s="56"/>
      <c r="X328" s="62" t="s">
        <v>292</v>
      </c>
      <c r="Y328" s="55"/>
      <c r="Z328" s="55"/>
      <c r="AA328" s="55"/>
      <c r="AB328" s="55"/>
      <c r="AC328" s="55"/>
      <c r="AD328" s="55"/>
      <c r="AE328" s="58">
        <v>1</v>
      </c>
      <c r="AF328" s="57"/>
      <c r="AG328" s="55"/>
      <c r="AH328" s="55"/>
      <c r="AI328" s="55"/>
      <c r="AJ328" s="55"/>
      <c r="AK328" s="58"/>
      <c r="AL328" s="55"/>
      <c r="AM328" s="55"/>
      <c r="AN328" s="55"/>
      <c r="AO328" s="55"/>
      <c r="AP328" s="55"/>
      <c r="AQ328" s="55"/>
      <c r="AR328" s="55"/>
      <c r="AS328" s="55"/>
      <c r="AT328" s="55"/>
      <c r="AU328" s="55"/>
      <c r="AV328" s="57"/>
      <c r="AW328" s="55"/>
      <c r="AX328" s="55"/>
      <c r="AY328" s="55"/>
      <c r="AZ328" s="55"/>
      <c r="BA328" s="55"/>
      <c r="BB328" s="55"/>
      <c r="BC328" s="55"/>
      <c r="BD328" s="55"/>
      <c r="BE328" s="55"/>
      <c r="BF328" s="55"/>
      <c r="BG328" s="58"/>
      <c r="BH328" s="55"/>
      <c r="BI328" s="55"/>
      <c r="BJ328" s="55"/>
      <c r="BK328" s="55"/>
      <c r="BL328" s="55"/>
      <c r="BM328" s="58"/>
      <c r="BN328" s="55"/>
      <c r="BO328" s="55"/>
      <c r="BP328" s="57">
        <v>1</v>
      </c>
      <c r="BQ328" s="58"/>
      <c r="BR328" s="55">
        <v>1</v>
      </c>
      <c r="BS328" s="55"/>
      <c r="BT328" s="87" t="s">
        <v>821</v>
      </c>
      <c r="BU328" s="56"/>
      <c r="BV328" s="56"/>
      <c r="BW328" s="56"/>
      <c r="BX328" s="55"/>
    </row>
    <row r="329" spans="1:76" ht="28" customHeight="1" x14ac:dyDescent="0.15">
      <c r="A329" s="86">
        <v>324</v>
      </c>
      <c r="B329" s="58" t="s">
        <v>117</v>
      </c>
      <c r="C329" s="57"/>
      <c r="D329" s="55"/>
      <c r="E329" s="55"/>
      <c r="F329" s="55"/>
      <c r="G329" s="55"/>
      <c r="H329" s="55">
        <v>1</v>
      </c>
      <c r="I329" s="55"/>
      <c r="J329" s="55"/>
      <c r="K329" s="62"/>
      <c r="L329" s="56"/>
      <c r="M329" s="56">
        <v>1</v>
      </c>
      <c r="N329" s="56"/>
      <c r="O329" s="56">
        <v>1</v>
      </c>
      <c r="P329" s="56"/>
      <c r="Q329" s="56"/>
      <c r="R329" s="56">
        <v>1</v>
      </c>
      <c r="S329" s="56"/>
      <c r="T329" s="56"/>
      <c r="U329" s="56"/>
      <c r="V329" s="56"/>
      <c r="W329" s="56"/>
      <c r="X329" s="62" t="s">
        <v>81</v>
      </c>
      <c r="Y329" s="55"/>
      <c r="Z329" s="55"/>
      <c r="AA329" s="55"/>
      <c r="AB329" s="55"/>
      <c r="AC329" s="55"/>
      <c r="AD329" s="55"/>
      <c r="AE329" s="58"/>
      <c r="AF329" s="57"/>
      <c r="AG329" s="55"/>
      <c r="AH329" s="55"/>
      <c r="AI329" s="55"/>
      <c r="AJ329" s="55"/>
      <c r="AK329" s="58"/>
      <c r="AL329" s="55"/>
      <c r="AM329" s="55"/>
      <c r="AN329" s="55"/>
      <c r="AO329" s="55"/>
      <c r="AP329" s="55"/>
      <c r="AQ329" s="55"/>
      <c r="AR329" s="55"/>
      <c r="AS329" s="55"/>
      <c r="AT329" s="55"/>
      <c r="AU329" s="55">
        <v>1</v>
      </c>
      <c r="AV329" s="57"/>
      <c r="AW329" s="55"/>
      <c r="AX329" s="55"/>
      <c r="AY329" s="55"/>
      <c r="AZ329" s="55"/>
      <c r="BA329" s="55"/>
      <c r="BB329" s="55"/>
      <c r="BC329" s="55"/>
      <c r="BD329" s="55"/>
      <c r="BE329" s="55"/>
      <c r="BF329" s="55"/>
      <c r="BG329" s="58"/>
      <c r="BH329" s="55"/>
      <c r="BI329" s="55"/>
      <c r="BJ329" s="55"/>
      <c r="BK329" s="55"/>
      <c r="BL329" s="55"/>
      <c r="BM329" s="58"/>
      <c r="BN329" s="55"/>
      <c r="BO329" s="55"/>
      <c r="BP329" s="57"/>
      <c r="BQ329" s="58">
        <v>1</v>
      </c>
      <c r="BR329" s="55">
        <v>1</v>
      </c>
      <c r="BS329" s="55"/>
      <c r="BT329" s="87" t="s">
        <v>822</v>
      </c>
      <c r="BU329" s="56"/>
      <c r="BV329" s="56"/>
      <c r="BW329" s="56"/>
      <c r="BX329" s="55"/>
    </row>
    <row r="330" spans="1:76" ht="28" customHeight="1" x14ac:dyDescent="0.15">
      <c r="A330" s="86">
        <v>325</v>
      </c>
      <c r="B330" s="58" t="s">
        <v>117</v>
      </c>
      <c r="C330" s="57">
        <v>1</v>
      </c>
      <c r="D330" s="55">
        <v>1</v>
      </c>
      <c r="E330" s="55">
        <v>1</v>
      </c>
      <c r="F330" s="55"/>
      <c r="G330" s="55">
        <v>1</v>
      </c>
      <c r="H330" s="55">
        <v>1</v>
      </c>
      <c r="I330" s="55"/>
      <c r="J330" s="55"/>
      <c r="K330" s="62">
        <v>1</v>
      </c>
      <c r="L330" s="56"/>
      <c r="M330" s="56"/>
      <c r="N330" s="56"/>
      <c r="O330" s="56"/>
      <c r="P330" s="56"/>
      <c r="Q330" s="56"/>
      <c r="R330" s="56"/>
      <c r="S330" s="56"/>
      <c r="T330" s="56"/>
      <c r="U330" s="56"/>
      <c r="V330" s="56"/>
      <c r="W330" s="56"/>
      <c r="X330" s="62" t="s">
        <v>425</v>
      </c>
      <c r="Y330" s="55"/>
      <c r="Z330" s="55"/>
      <c r="AA330" s="55"/>
      <c r="AB330" s="55"/>
      <c r="AC330" s="55"/>
      <c r="AD330" s="55"/>
      <c r="AE330" s="58">
        <v>1</v>
      </c>
      <c r="AF330" s="57"/>
      <c r="AG330" s="55"/>
      <c r="AH330" s="55"/>
      <c r="AI330" s="55"/>
      <c r="AJ330" s="55"/>
      <c r="AK330" s="58">
        <v>1</v>
      </c>
      <c r="AL330" s="55"/>
      <c r="AM330" s="55"/>
      <c r="AN330" s="55"/>
      <c r="AO330" s="55"/>
      <c r="AP330" s="55"/>
      <c r="AQ330" s="55"/>
      <c r="AR330" s="55"/>
      <c r="AS330" s="55"/>
      <c r="AT330" s="55"/>
      <c r="AU330" s="55"/>
      <c r="AV330" s="57"/>
      <c r="AW330" s="55"/>
      <c r="AX330" s="55"/>
      <c r="AY330" s="55"/>
      <c r="AZ330" s="55"/>
      <c r="BA330" s="55"/>
      <c r="BB330" s="55"/>
      <c r="BC330" s="55"/>
      <c r="BD330" s="55"/>
      <c r="BE330" s="55"/>
      <c r="BF330" s="55"/>
      <c r="BG330" s="58"/>
      <c r="BH330" s="55"/>
      <c r="BI330" s="55"/>
      <c r="BJ330" s="55"/>
      <c r="BK330" s="55"/>
      <c r="BL330" s="55"/>
      <c r="BM330" s="58"/>
      <c r="BN330" s="55"/>
      <c r="BO330" s="55"/>
      <c r="BP330" s="57"/>
      <c r="BQ330" s="58">
        <v>1</v>
      </c>
      <c r="BR330" s="55"/>
      <c r="BS330" s="55">
        <v>1</v>
      </c>
      <c r="BT330" s="87" t="s">
        <v>823</v>
      </c>
      <c r="BU330" s="56"/>
      <c r="BV330" s="56"/>
      <c r="BW330" s="56"/>
      <c r="BX330" s="55"/>
    </row>
    <row r="331" spans="1:76" ht="28" customHeight="1" x14ac:dyDescent="0.15">
      <c r="A331" s="86">
        <v>326</v>
      </c>
      <c r="B331" s="58" t="s">
        <v>117</v>
      </c>
      <c r="C331" s="57"/>
      <c r="D331" s="55"/>
      <c r="E331" s="55"/>
      <c r="F331" s="55"/>
      <c r="G331" s="55"/>
      <c r="H331" s="55">
        <v>1</v>
      </c>
      <c r="I331" s="55"/>
      <c r="J331" s="55"/>
      <c r="K331" s="62"/>
      <c r="L331" s="56"/>
      <c r="M331" s="56"/>
      <c r="N331" s="56"/>
      <c r="O331" s="56">
        <v>1</v>
      </c>
      <c r="P331" s="56"/>
      <c r="Q331" s="56"/>
      <c r="R331" s="56">
        <v>1</v>
      </c>
      <c r="S331" s="56"/>
      <c r="T331" s="56"/>
      <c r="U331" s="56"/>
      <c r="V331" s="56"/>
      <c r="W331" s="56"/>
      <c r="X331" s="62" t="s">
        <v>143</v>
      </c>
      <c r="Y331" s="55"/>
      <c r="Z331" s="55"/>
      <c r="AA331" s="55"/>
      <c r="AB331" s="55"/>
      <c r="AC331" s="55"/>
      <c r="AD331" s="55"/>
      <c r="AE331" s="58"/>
      <c r="AF331" s="57"/>
      <c r="AG331" s="55"/>
      <c r="AH331" s="55"/>
      <c r="AI331" s="55"/>
      <c r="AJ331" s="55"/>
      <c r="AK331" s="58"/>
      <c r="AL331" s="55">
        <v>1</v>
      </c>
      <c r="AM331" s="55"/>
      <c r="AN331" s="55"/>
      <c r="AO331" s="55"/>
      <c r="AP331" s="55"/>
      <c r="AQ331" s="55"/>
      <c r="AR331" s="55"/>
      <c r="AS331" s="55"/>
      <c r="AT331" s="55"/>
      <c r="AU331" s="55"/>
      <c r="AV331" s="57"/>
      <c r="AW331" s="55"/>
      <c r="AX331" s="55"/>
      <c r="AY331" s="55"/>
      <c r="AZ331" s="55"/>
      <c r="BA331" s="55"/>
      <c r="BB331" s="55"/>
      <c r="BC331" s="55"/>
      <c r="BD331" s="55"/>
      <c r="BE331" s="55"/>
      <c r="BF331" s="55"/>
      <c r="BG331" s="58"/>
      <c r="BH331" s="55"/>
      <c r="BI331" s="55"/>
      <c r="BJ331" s="55"/>
      <c r="BK331" s="55"/>
      <c r="BL331" s="55"/>
      <c r="BM331" s="58"/>
      <c r="BN331" s="55"/>
      <c r="BO331" s="55"/>
      <c r="BP331" s="57">
        <v>1</v>
      </c>
      <c r="BQ331" s="58"/>
      <c r="BR331" s="55">
        <v>1</v>
      </c>
      <c r="BS331" s="55"/>
      <c r="BT331" s="87" t="s">
        <v>824</v>
      </c>
      <c r="BU331" s="56"/>
      <c r="BV331" s="56"/>
      <c r="BW331" s="56"/>
      <c r="BX331" s="55"/>
    </row>
    <row r="332" spans="1:76" ht="28" customHeight="1" x14ac:dyDescent="0.15">
      <c r="A332" s="86">
        <v>327</v>
      </c>
      <c r="B332" s="58" t="s">
        <v>117</v>
      </c>
      <c r="C332" s="57">
        <v>1</v>
      </c>
      <c r="D332" s="55">
        <v>1</v>
      </c>
      <c r="E332" s="55">
        <v>1</v>
      </c>
      <c r="F332" s="55"/>
      <c r="G332" s="55"/>
      <c r="H332" s="55">
        <v>1</v>
      </c>
      <c r="I332" s="55"/>
      <c r="J332" s="55"/>
      <c r="K332" s="62">
        <v>1</v>
      </c>
      <c r="L332" s="56"/>
      <c r="M332" s="56">
        <v>1</v>
      </c>
      <c r="N332" s="56"/>
      <c r="O332" s="56">
        <v>1</v>
      </c>
      <c r="P332" s="56"/>
      <c r="Q332" s="56"/>
      <c r="R332" s="56">
        <v>1</v>
      </c>
      <c r="S332" s="56"/>
      <c r="T332" s="56">
        <v>1</v>
      </c>
      <c r="U332" s="56"/>
      <c r="V332" s="56"/>
      <c r="W332" s="56"/>
      <c r="X332" s="62" t="s">
        <v>424</v>
      </c>
      <c r="Y332" s="55"/>
      <c r="Z332" s="55"/>
      <c r="AA332" s="55"/>
      <c r="AB332" s="55"/>
      <c r="AC332" s="55"/>
      <c r="AD332" s="55"/>
      <c r="AE332" s="58"/>
      <c r="AF332" s="57"/>
      <c r="AG332" s="55"/>
      <c r="AH332" s="55"/>
      <c r="AI332" s="55"/>
      <c r="AJ332" s="55"/>
      <c r="AK332" s="58"/>
      <c r="AL332" s="55"/>
      <c r="AM332" s="55">
        <v>1</v>
      </c>
      <c r="AN332" s="55"/>
      <c r="AO332" s="55"/>
      <c r="AP332" s="55"/>
      <c r="AQ332" s="55"/>
      <c r="AR332" s="55"/>
      <c r="AS332" s="55"/>
      <c r="AT332" s="55"/>
      <c r="AU332" s="55"/>
      <c r="AV332" s="57"/>
      <c r="AW332" s="55"/>
      <c r="AX332" s="55"/>
      <c r="AY332" s="55"/>
      <c r="AZ332" s="55"/>
      <c r="BA332" s="55"/>
      <c r="BB332" s="55"/>
      <c r="BC332" s="55"/>
      <c r="BD332" s="55"/>
      <c r="BE332" s="55"/>
      <c r="BF332" s="55"/>
      <c r="BG332" s="58"/>
      <c r="BH332" s="55"/>
      <c r="BI332" s="55"/>
      <c r="BJ332" s="55"/>
      <c r="BK332" s="55"/>
      <c r="BL332" s="55"/>
      <c r="BM332" s="58"/>
      <c r="BN332" s="55"/>
      <c r="BO332" s="55"/>
      <c r="BP332" s="57">
        <v>1</v>
      </c>
      <c r="BQ332" s="58"/>
      <c r="BR332" s="55">
        <v>1</v>
      </c>
      <c r="BS332" s="55"/>
      <c r="BT332" s="87" t="s">
        <v>825</v>
      </c>
      <c r="BU332" s="56"/>
      <c r="BV332" s="56"/>
      <c r="BW332" s="56"/>
      <c r="BX332" s="55"/>
    </row>
    <row r="333" spans="1:76" ht="28" customHeight="1" x14ac:dyDescent="0.15">
      <c r="A333" s="86">
        <v>328</v>
      </c>
      <c r="B333" s="58" t="s">
        <v>117</v>
      </c>
      <c r="C333" s="57"/>
      <c r="D333" s="55"/>
      <c r="E333" s="55"/>
      <c r="F333" s="55"/>
      <c r="G333" s="55"/>
      <c r="H333" s="55">
        <v>1</v>
      </c>
      <c r="I333" s="55"/>
      <c r="J333" s="55"/>
      <c r="K333" s="62"/>
      <c r="L333" s="56">
        <v>1</v>
      </c>
      <c r="M333" s="56"/>
      <c r="N333" s="56"/>
      <c r="O333" s="56"/>
      <c r="P333" s="56"/>
      <c r="Q333" s="56"/>
      <c r="R333" s="56"/>
      <c r="S333" s="56">
        <v>1</v>
      </c>
      <c r="T333" s="56"/>
      <c r="U333" s="56"/>
      <c r="V333" s="56"/>
      <c r="W333" s="56"/>
      <c r="X333" s="62" t="s">
        <v>81</v>
      </c>
      <c r="Y333" s="55"/>
      <c r="Z333" s="55"/>
      <c r="AA333" s="55"/>
      <c r="AB333" s="55"/>
      <c r="AC333" s="55"/>
      <c r="AD333" s="55"/>
      <c r="AE333" s="58"/>
      <c r="AF333" s="57"/>
      <c r="AG333" s="55"/>
      <c r="AH333" s="55"/>
      <c r="AI333" s="55"/>
      <c r="AJ333" s="55"/>
      <c r="AK333" s="58"/>
      <c r="AL333" s="55"/>
      <c r="AM333" s="55"/>
      <c r="AN333" s="55"/>
      <c r="AO333" s="55"/>
      <c r="AP333" s="55"/>
      <c r="AQ333" s="55"/>
      <c r="AR333" s="55"/>
      <c r="AS333" s="55"/>
      <c r="AT333" s="55"/>
      <c r="AU333" s="55">
        <v>1</v>
      </c>
      <c r="AV333" s="57"/>
      <c r="AW333" s="55"/>
      <c r="AX333" s="55"/>
      <c r="AY333" s="55"/>
      <c r="AZ333" s="55"/>
      <c r="BA333" s="55"/>
      <c r="BB333" s="55"/>
      <c r="BC333" s="55"/>
      <c r="BD333" s="55"/>
      <c r="BE333" s="55"/>
      <c r="BF333" s="55"/>
      <c r="BG333" s="58"/>
      <c r="BH333" s="55"/>
      <c r="BI333" s="55"/>
      <c r="BJ333" s="55"/>
      <c r="BK333" s="55"/>
      <c r="BL333" s="55"/>
      <c r="BM333" s="58"/>
      <c r="BN333" s="55"/>
      <c r="BO333" s="55"/>
      <c r="BP333" s="57">
        <v>1</v>
      </c>
      <c r="BQ333" s="58"/>
      <c r="BR333" s="55">
        <v>1</v>
      </c>
      <c r="BS333" s="55"/>
      <c r="BT333" s="87" t="s">
        <v>826</v>
      </c>
      <c r="BU333" s="56"/>
      <c r="BV333" s="56"/>
      <c r="BW333" s="56"/>
      <c r="BX333" s="55"/>
    </row>
    <row r="334" spans="1:76" ht="28" customHeight="1" x14ac:dyDescent="0.15">
      <c r="A334" s="86">
        <v>329</v>
      </c>
      <c r="B334" s="58" t="s">
        <v>117</v>
      </c>
      <c r="C334" s="57">
        <v>1</v>
      </c>
      <c r="D334" s="55"/>
      <c r="E334" s="55">
        <v>1</v>
      </c>
      <c r="F334" s="55"/>
      <c r="G334" s="55"/>
      <c r="H334" s="55">
        <v>1</v>
      </c>
      <c r="I334" s="55"/>
      <c r="J334" s="55"/>
      <c r="K334" s="62"/>
      <c r="L334" s="56"/>
      <c r="M334" s="56">
        <v>1</v>
      </c>
      <c r="N334" s="56"/>
      <c r="O334" s="56">
        <v>1</v>
      </c>
      <c r="P334" s="56"/>
      <c r="Q334" s="56"/>
      <c r="R334" s="56">
        <v>1</v>
      </c>
      <c r="S334" s="56"/>
      <c r="T334" s="56">
        <v>1</v>
      </c>
      <c r="U334" s="56"/>
      <c r="V334" s="56"/>
      <c r="W334" s="56"/>
      <c r="X334" s="62" t="s">
        <v>147</v>
      </c>
      <c r="Y334" s="55"/>
      <c r="Z334" s="55"/>
      <c r="AA334" s="55"/>
      <c r="AB334" s="55"/>
      <c r="AC334" s="55"/>
      <c r="AD334" s="55"/>
      <c r="AE334" s="58"/>
      <c r="AF334" s="57"/>
      <c r="AG334" s="55"/>
      <c r="AH334" s="55"/>
      <c r="AI334" s="55"/>
      <c r="AJ334" s="55"/>
      <c r="AK334" s="58"/>
      <c r="AL334" s="55"/>
      <c r="AM334" s="55">
        <v>1</v>
      </c>
      <c r="AN334" s="55"/>
      <c r="AO334" s="55"/>
      <c r="AP334" s="55"/>
      <c r="AQ334" s="55"/>
      <c r="AR334" s="55"/>
      <c r="AS334" s="55"/>
      <c r="AT334" s="55"/>
      <c r="AU334" s="55"/>
      <c r="AV334" s="57"/>
      <c r="AW334" s="55"/>
      <c r="AX334" s="55"/>
      <c r="AY334" s="55"/>
      <c r="AZ334" s="55"/>
      <c r="BA334" s="55"/>
      <c r="BB334" s="55"/>
      <c r="BC334" s="55"/>
      <c r="BD334" s="55"/>
      <c r="BE334" s="55"/>
      <c r="BF334" s="55"/>
      <c r="BG334" s="58"/>
      <c r="BH334" s="55"/>
      <c r="BI334" s="55"/>
      <c r="BJ334" s="55"/>
      <c r="BK334" s="55"/>
      <c r="BL334" s="55"/>
      <c r="BM334" s="58"/>
      <c r="BN334" s="55"/>
      <c r="BO334" s="55"/>
      <c r="BP334" s="57">
        <v>1</v>
      </c>
      <c r="BQ334" s="58"/>
      <c r="BR334" s="55">
        <v>1</v>
      </c>
      <c r="BS334" s="55"/>
      <c r="BT334" s="87" t="s">
        <v>827</v>
      </c>
      <c r="BU334" s="56"/>
      <c r="BV334" s="56"/>
      <c r="BW334" s="56"/>
      <c r="BX334" s="55"/>
    </row>
    <row r="335" spans="1:76" ht="28" customHeight="1" x14ac:dyDescent="0.15">
      <c r="A335" s="86">
        <v>330</v>
      </c>
      <c r="B335" s="58" t="s">
        <v>117</v>
      </c>
      <c r="C335" s="57"/>
      <c r="D335" s="55"/>
      <c r="E335" s="55"/>
      <c r="F335" s="55"/>
      <c r="G335" s="55"/>
      <c r="H335" s="55">
        <v>1</v>
      </c>
      <c r="I335" s="55"/>
      <c r="J335" s="55"/>
      <c r="K335" s="62"/>
      <c r="L335" s="56"/>
      <c r="M335" s="56"/>
      <c r="N335" s="56"/>
      <c r="O335" s="56">
        <v>1</v>
      </c>
      <c r="P335" s="56"/>
      <c r="Q335" s="56"/>
      <c r="R335" s="56">
        <v>1</v>
      </c>
      <c r="S335" s="56"/>
      <c r="T335" s="56"/>
      <c r="U335" s="56"/>
      <c r="V335" s="56"/>
      <c r="W335" s="56"/>
      <c r="X335" s="62" t="s">
        <v>81</v>
      </c>
      <c r="Y335" s="55"/>
      <c r="Z335" s="55"/>
      <c r="AA335" s="55"/>
      <c r="AB335" s="55"/>
      <c r="AC335" s="55"/>
      <c r="AD335" s="55"/>
      <c r="AE335" s="58"/>
      <c r="AF335" s="57"/>
      <c r="AG335" s="55"/>
      <c r="AH335" s="55"/>
      <c r="AI335" s="55"/>
      <c r="AJ335" s="55"/>
      <c r="AK335" s="58"/>
      <c r="AL335" s="55"/>
      <c r="AM335" s="55"/>
      <c r="AN335" s="55"/>
      <c r="AO335" s="55"/>
      <c r="AP335" s="55"/>
      <c r="AQ335" s="55"/>
      <c r="AR335" s="55"/>
      <c r="AS335" s="55"/>
      <c r="AT335" s="55"/>
      <c r="AU335" s="55">
        <v>1</v>
      </c>
      <c r="AV335" s="57"/>
      <c r="AW335" s="55"/>
      <c r="AX335" s="55"/>
      <c r="AY335" s="55"/>
      <c r="AZ335" s="55"/>
      <c r="BA335" s="55"/>
      <c r="BB335" s="55"/>
      <c r="BC335" s="55"/>
      <c r="BD335" s="55"/>
      <c r="BE335" s="55"/>
      <c r="BF335" s="55"/>
      <c r="BG335" s="58"/>
      <c r="BH335" s="55"/>
      <c r="BI335" s="55"/>
      <c r="BJ335" s="55"/>
      <c r="BK335" s="55"/>
      <c r="BL335" s="55"/>
      <c r="BM335" s="58"/>
      <c r="BN335" s="55"/>
      <c r="BO335" s="55"/>
      <c r="BP335" s="57">
        <v>1</v>
      </c>
      <c r="BQ335" s="58"/>
      <c r="BR335" s="55">
        <v>1</v>
      </c>
      <c r="BS335" s="55"/>
      <c r="BT335" s="87" t="s">
        <v>828</v>
      </c>
      <c r="BU335" s="56"/>
      <c r="BV335" s="56"/>
      <c r="BW335" s="56"/>
      <c r="BX335" s="55"/>
    </row>
    <row r="336" spans="1:76" ht="28" customHeight="1" x14ac:dyDescent="0.15">
      <c r="A336" s="86">
        <v>331</v>
      </c>
      <c r="B336" s="58" t="s">
        <v>117</v>
      </c>
      <c r="C336" s="57"/>
      <c r="D336" s="55"/>
      <c r="E336" s="55"/>
      <c r="F336" s="55"/>
      <c r="G336" s="55"/>
      <c r="H336" s="55"/>
      <c r="I336" s="55"/>
      <c r="J336" s="55"/>
      <c r="K336" s="62"/>
      <c r="L336" s="56"/>
      <c r="M336" s="56"/>
      <c r="N336" s="56"/>
      <c r="O336" s="56"/>
      <c r="P336" s="56"/>
      <c r="Q336" s="56"/>
      <c r="R336" s="56"/>
      <c r="S336" s="56"/>
      <c r="T336" s="56"/>
      <c r="U336" s="56"/>
      <c r="V336" s="56"/>
      <c r="W336" s="56"/>
      <c r="X336" s="62" t="s">
        <v>423</v>
      </c>
      <c r="Y336" s="56"/>
      <c r="Z336" s="56"/>
      <c r="AA336" s="56"/>
      <c r="AB336" s="56"/>
      <c r="AC336" s="56"/>
      <c r="AD336" s="56"/>
      <c r="AE336" s="67"/>
      <c r="AF336" s="62"/>
      <c r="AG336" s="56"/>
      <c r="AH336" s="56"/>
      <c r="AI336" s="56"/>
      <c r="AJ336" s="56"/>
      <c r="AK336" s="67"/>
      <c r="AL336" s="56"/>
      <c r="AM336" s="56"/>
      <c r="AN336" s="56"/>
      <c r="AO336" s="56"/>
      <c r="AP336" s="56"/>
      <c r="AQ336" s="56"/>
      <c r="AR336" s="56"/>
      <c r="AS336" s="56"/>
      <c r="AT336" s="56"/>
      <c r="AU336" s="56"/>
      <c r="AV336" s="62"/>
      <c r="AW336" s="56"/>
      <c r="AX336" s="56">
        <v>1</v>
      </c>
      <c r="AY336" s="56">
        <v>1</v>
      </c>
      <c r="AZ336" s="56"/>
      <c r="BA336" s="56">
        <v>1</v>
      </c>
      <c r="BB336" s="56"/>
      <c r="BC336" s="56"/>
      <c r="BD336" s="56"/>
      <c r="BE336" s="56">
        <v>1</v>
      </c>
      <c r="BF336" s="56"/>
      <c r="BG336" s="67"/>
      <c r="BH336" s="56"/>
      <c r="BI336" s="56"/>
      <c r="BJ336" s="56"/>
      <c r="BK336" s="56"/>
      <c r="BL336" s="56"/>
      <c r="BM336" s="67"/>
      <c r="BN336" s="55"/>
      <c r="BO336" s="55"/>
      <c r="BP336" s="57"/>
      <c r="BQ336" s="58"/>
      <c r="BR336" s="55"/>
      <c r="BS336" s="55"/>
      <c r="BT336" s="87" t="s">
        <v>829</v>
      </c>
      <c r="BU336" s="56"/>
      <c r="BV336" s="56"/>
      <c r="BW336" s="56"/>
      <c r="BX336" s="55"/>
    </row>
    <row r="337" spans="1:78" ht="28" customHeight="1" x14ac:dyDescent="0.15">
      <c r="A337" s="86">
        <v>332</v>
      </c>
      <c r="B337" s="58" t="s">
        <v>117</v>
      </c>
      <c r="C337" s="57"/>
      <c r="D337" s="55"/>
      <c r="E337" s="55"/>
      <c r="F337" s="55"/>
      <c r="G337" s="55"/>
      <c r="H337" s="55">
        <v>1</v>
      </c>
      <c r="I337" s="55"/>
      <c r="J337" s="55"/>
      <c r="K337" s="62"/>
      <c r="L337" s="56"/>
      <c r="M337" s="56"/>
      <c r="N337" s="56"/>
      <c r="O337" s="56"/>
      <c r="P337" s="56"/>
      <c r="Q337" s="56"/>
      <c r="R337" s="56">
        <v>1</v>
      </c>
      <c r="S337" s="56"/>
      <c r="T337" s="56"/>
      <c r="U337" s="56"/>
      <c r="V337" s="56"/>
      <c r="W337" s="56"/>
      <c r="X337" s="62" t="s">
        <v>121</v>
      </c>
      <c r="Y337" s="56"/>
      <c r="Z337" s="56"/>
      <c r="AA337" s="56"/>
      <c r="AB337" s="56"/>
      <c r="AC337" s="56"/>
      <c r="AD337" s="56"/>
      <c r="AE337" s="67"/>
      <c r="AF337" s="62"/>
      <c r="AG337" s="56"/>
      <c r="AH337" s="56"/>
      <c r="AI337" s="56"/>
      <c r="AJ337" s="56"/>
      <c r="AK337" s="67"/>
      <c r="AL337" s="56">
        <v>1</v>
      </c>
      <c r="AM337" s="56">
        <v>1</v>
      </c>
      <c r="AN337" s="56"/>
      <c r="AO337" s="56"/>
      <c r="AP337" s="56"/>
      <c r="AQ337" s="56"/>
      <c r="AR337" s="56"/>
      <c r="AS337" s="56"/>
      <c r="AT337" s="56"/>
      <c r="AU337" s="56"/>
      <c r="AV337" s="62"/>
      <c r="AW337" s="56"/>
      <c r="AX337" s="56"/>
      <c r="AY337" s="56"/>
      <c r="AZ337" s="56"/>
      <c r="BA337" s="56"/>
      <c r="BB337" s="56"/>
      <c r="BC337" s="56"/>
      <c r="BD337" s="56"/>
      <c r="BE337" s="56"/>
      <c r="BF337" s="56"/>
      <c r="BG337" s="67"/>
      <c r="BH337" s="56"/>
      <c r="BI337" s="56"/>
      <c r="BJ337" s="56"/>
      <c r="BK337" s="56"/>
      <c r="BL337" s="56"/>
      <c r="BM337" s="67"/>
      <c r="BN337" s="55"/>
      <c r="BO337" s="55"/>
      <c r="BP337" s="57"/>
      <c r="BQ337" s="58">
        <v>1</v>
      </c>
      <c r="BR337" s="55"/>
      <c r="BS337" s="55">
        <v>1</v>
      </c>
      <c r="BT337" s="87" t="s">
        <v>830</v>
      </c>
      <c r="BU337" s="56"/>
      <c r="BV337" s="56"/>
      <c r="BW337" s="56"/>
      <c r="BX337" s="55"/>
    </row>
    <row r="338" spans="1:78" ht="28" customHeight="1" x14ac:dyDescent="0.15">
      <c r="A338" s="86">
        <v>333</v>
      </c>
      <c r="B338" s="58" t="s">
        <v>117</v>
      </c>
      <c r="C338" s="57"/>
      <c r="D338" s="55"/>
      <c r="E338" s="55">
        <v>1</v>
      </c>
      <c r="F338" s="55"/>
      <c r="G338" s="55"/>
      <c r="H338" s="55">
        <v>1</v>
      </c>
      <c r="I338" s="55"/>
      <c r="J338" s="55"/>
      <c r="K338" s="62"/>
      <c r="L338" s="56"/>
      <c r="M338" s="56"/>
      <c r="N338" s="56"/>
      <c r="O338" s="56">
        <v>1</v>
      </c>
      <c r="P338" s="56"/>
      <c r="Q338" s="56"/>
      <c r="R338" s="56">
        <v>1</v>
      </c>
      <c r="S338" s="56"/>
      <c r="T338" s="56"/>
      <c r="U338" s="56"/>
      <c r="V338" s="56"/>
      <c r="W338" s="56"/>
      <c r="X338" s="62" t="s">
        <v>422</v>
      </c>
      <c r="Y338" s="55"/>
      <c r="Z338" s="55"/>
      <c r="AA338" s="55"/>
      <c r="AB338" s="55"/>
      <c r="AC338" s="55"/>
      <c r="AD338" s="55"/>
      <c r="AE338" s="58"/>
      <c r="AF338" s="57"/>
      <c r="AG338" s="55"/>
      <c r="AH338" s="55"/>
      <c r="AI338" s="55"/>
      <c r="AJ338" s="55"/>
      <c r="AK338" s="58"/>
      <c r="AL338" s="55"/>
      <c r="AM338" s="55"/>
      <c r="AN338" s="55"/>
      <c r="AO338" s="55"/>
      <c r="AP338" s="55"/>
      <c r="AQ338" s="55"/>
      <c r="AR338" s="55"/>
      <c r="AS338" s="55"/>
      <c r="AT338" s="55"/>
      <c r="AU338" s="55">
        <v>1</v>
      </c>
      <c r="AV338" s="57"/>
      <c r="AW338" s="55"/>
      <c r="AX338" s="55"/>
      <c r="AY338" s="55"/>
      <c r="AZ338" s="55"/>
      <c r="BA338" s="55"/>
      <c r="BB338" s="55"/>
      <c r="BC338" s="55"/>
      <c r="BD338" s="55"/>
      <c r="BE338" s="55"/>
      <c r="BF338" s="55"/>
      <c r="BG338" s="58"/>
      <c r="BH338" s="55"/>
      <c r="BI338" s="55"/>
      <c r="BJ338" s="55"/>
      <c r="BK338" s="55"/>
      <c r="BL338" s="55"/>
      <c r="BM338" s="58"/>
      <c r="BN338" s="55"/>
      <c r="BO338" s="55"/>
      <c r="BP338" s="57"/>
      <c r="BQ338" s="58">
        <v>1</v>
      </c>
      <c r="BR338" s="55"/>
      <c r="BS338" s="55">
        <v>1</v>
      </c>
      <c r="BT338" s="87" t="s">
        <v>831</v>
      </c>
      <c r="BU338" s="56"/>
      <c r="BV338" s="56"/>
      <c r="BW338" s="56"/>
      <c r="BX338" s="55"/>
    </row>
    <row r="339" spans="1:78" ht="28" customHeight="1" x14ac:dyDescent="0.15">
      <c r="A339" s="86">
        <v>334</v>
      </c>
      <c r="B339" s="58" t="s">
        <v>117</v>
      </c>
      <c r="C339" s="57">
        <v>1</v>
      </c>
      <c r="D339" s="55"/>
      <c r="E339" s="55">
        <v>1</v>
      </c>
      <c r="F339" s="55"/>
      <c r="G339" s="55"/>
      <c r="H339" s="55">
        <v>1</v>
      </c>
      <c r="I339" s="55"/>
      <c r="J339" s="55"/>
      <c r="K339" s="62">
        <v>1</v>
      </c>
      <c r="L339" s="56"/>
      <c r="M339" s="56">
        <v>1</v>
      </c>
      <c r="N339" s="56"/>
      <c r="O339" s="56">
        <v>1</v>
      </c>
      <c r="P339" s="56"/>
      <c r="Q339" s="56"/>
      <c r="R339" s="56">
        <v>1</v>
      </c>
      <c r="S339" s="56"/>
      <c r="T339" s="56">
        <v>1</v>
      </c>
      <c r="U339" s="56"/>
      <c r="V339" s="56"/>
      <c r="W339" s="56"/>
      <c r="X339" s="62" t="s">
        <v>147</v>
      </c>
      <c r="Y339" s="55"/>
      <c r="Z339" s="55"/>
      <c r="AA339" s="55"/>
      <c r="AB339" s="55"/>
      <c r="AC339" s="55"/>
      <c r="AD339" s="55"/>
      <c r="AE339" s="58"/>
      <c r="AF339" s="57"/>
      <c r="AG339" s="55"/>
      <c r="AH339" s="55"/>
      <c r="AI339" s="55"/>
      <c r="AJ339" s="55"/>
      <c r="AK339" s="58"/>
      <c r="AL339" s="55"/>
      <c r="AM339" s="55">
        <v>1</v>
      </c>
      <c r="AN339" s="55"/>
      <c r="AO339" s="55"/>
      <c r="AP339" s="55"/>
      <c r="AQ339" s="55"/>
      <c r="AR339" s="55"/>
      <c r="AS339" s="55"/>
      <c r="AT339" s="55"/>
      <c r="AU339" s="55"/>
      <c r="AV339" s="57"/>
      <c r="AW339" s="55"/>
      <c r="AX339" s="55"/>
      <c r="AY339" s="55"/>
      <c r="AZ339" s="55"/>
      <c r="BA339" s="55"/>
      <c r="BB339" s="55"/>
      <c r="BC339" s="55"/>
      <c r="BD339" s="55"/>
      <c r="BE339" s="55"/>
      <c r="BF339" s="55"/>
      <c r="BG339" s="58"/>
      <c r="BH339" s="55"/>
      <c r="BI339" s="55"/>
      <c r="BJ339" s="55"/>
      <c r="BK339" s="55"/>
      <c r="BL339" s="55"/>
      <c r="BM339" s="58"/>
      <c r="BN339" s="55"/>
      <c r="BO339" s="55"/>
      <c r="BP339" s="57"/>
      <c r="BQ339" s="58">
        <v>1</v>
      </c>
      <c r="BR339" s="55">
        <v>1</v>
      </c>
      <c r="BS339" s="55"/>
      <c r="BT339" s="87" t="s">
        <v>832</v>
      </c>
      <c r="BU339" s="56"/>
      <c r="BV339" s="56"/>
      <c r="BW339" s="56"/>
      <c r="BX339" s="55"/>
    </row>
    <row r="340" spans="1:78" ht="28" customHeight="1" x14ac:dyDescent="0.15">
      <c r="A340" s="86">
        <v>335</v>
      </c>
      <c r="B340" s="58" t="s">
        <v>117</v>
      </c>
      <c r="C340" s="57">
        <v>1</v>
      </c>
      <c r="D340" s="55">
        <v>1</v>
      </c>
      <c r="E340" s="55">
        <v>1</v>
      </c>
      <c r="F340" s="55">
        <v>1</v>
      </c>
      <c r="G340" s="55"/>
      <c r="H340" s="55">
        <v>1</v>
      </c>
      <c r="I340" s="55">
        <v>1</v>
      </c>
      <c r="J340" s="55"/>
      <c r="K340" s="62">
        <v>1</v>
      </c>
      <c r="L340" s="56">
        <v>1</v>
      </c>
      <c r="M340" s="56"/>
      <c r="N340" s="56"/>
      <c r="O340" s="56"/>
      <c r="P340" s="56"/>
      <c r="Q340" s="56"/>
      <c r="R340" s="56"/>
      <c r="S340" s="56"/>
      <c r="T340" s="56"/>
      <c r="U340" s="56">
        <v>1</v>
      </c>
      <c r="V340" s="56"/>
      <c r="W340" s="56"/>
      <c r="X340" s="62" t="s">
        <v>326</v>
      </c>
      <c r="Y340" s="55"/>
      <c r="Z340" s="55"/>
      <c r="AA340" s="55"/>
      <c r="AB340" s="55"/>
      <c r="AC340" s="55"/>
      <c r="AD340" s="55"/>
      <c r="AE340" s="58"/>
      <c r="AF340" s="57"/>
      <c r="AG340" s="55"/>
      <c r="AH340" s="55"/>
      <c r="AI340" s="55"/>
      <c r="AJ340" s="55"/>
      <c r="AK340" s="58"/>
      <c r="AL340" s="55"/>
      <c r="AM340" s="55"/>
      <c r="AN340" s="55"/>
      <c r="AO340" s="55"/>
      <c r="AP340" s="55"/>
      <c r="AQ340" s="55"/>
      <c r="AR340" s="55"/>
      <c r="AS340" s="55"/>
      <c r="AT340" s="55"/>
      <c r="AU340" s="55"/>
      <c r="AV340" s="57"/>
      <c r="AW340" s="55"/>
      <c r="AX340" s="55"/>
      <c r="AY340" s="55"/>
      <c r="AZ340" s="55"/>
      <c r="BA340" s="55"/>
      <c r="BB340" s="55"/>
      <c r="BC340" s="55"/>
      <c r="BD340" s="55"/>
      <c r="BE340" s="55"/>
      <c r="BF340" s="55"/>
      <c r="BG340" s="58"/>
      <c r="BH340" s="55"/>
      <c r="BI340" s="55">
        <v>1</v>
      </c>
      <c r="BJ340" s="55"/>
      <c r="BK340" s="55"/>
      <c r="BL340" s="55"/>
      <c r="BM340" s="58"/>
      <c r="BN340" s="55"/>
      <c r="BO340" s="55"/>
      <c r="BP340" s="57">
        <v>1</v>
      </c>
      <c r="BQ340" s="58"/>
      <c r="BR340" s="55">
        <v>1</v>
      </c>
      <c r="BS340" s="55"/>
      <c r="BT340" s="87" t="s">
        <v>833</v>
      </c>
      <c r="BU340" s="56"/>
      <c r="BV340" s="56"/>
      <c r="BW340" s="56"/>
      <c r="BX340" s="55"/>
    </row>
    <row r="341" spans="1:78" ht="28" customHeight="1" x14ac:dyDescent="0.15">
      <c r="A341" s="86">
        <v>336</v>
      </c>
      <c r="B341" s="58" t="s">
        <v>117</v>
      </c>
      <c r="C341" s="57">
        <v>1</v>
      </c>
      <c r="D341" s="55">
        <v>1</v>
      </c>
      <c r="E341" s="55">
        <v>1</v>
      </c>
      <c r="F341" s="55">
        <v>1</v>
      </c>
      <c r="G341" s="55">
        <v>1</v>
      </c>
      <c r="H341" s="55">
        <v>1</v>
      </c>
      <c r="I341" s="55"/>
      <c r="J341" s="55"/>
      <c r="K341" s="62">
        <v>1</v>
      </c>
      <c r="L341" s="56">
        <v>1</v>
      </c>
      <c r="M341" s="56">
        <v>1</v>
      </c>
      <c r="N341" s="56"/>
      <c r="O341" s="56"/>
      <c r="P341" s="56"/>
      <c r="Q341" s="56"/>
      <c r="R341" s="56"/>
      <c r="S341" s="56"/>
      <c r="T341" s="56"/>
      <c r="U341" s="56">
        <v>1</v>
      </c>
      <c r="V341" s="56"/>
      <c r="W341" s="56"/>
      <c r="X341" s="62" t="s">
        <v>484</v>
      </c>
      <c r="Y341" s="55"/>
      <c r="Z341" s="55"/>
      <c r="AA341" s="55"/>
      <c r="AB341" s="55"/>
      <c r="AC341" s="55"/>
      <c r="AD341" s="55"/>
      <c r="AE341" s="58"/>
      <c r="AF341" s="57"/>
      <c r="AG341" s="55"/>
      <c r="AH341" s="55">
        <v>1</v>
      </c>
      <c r="AI341" s="55"/>
      <c r="AJ341" s="55"/>
      <c r="AK341" s="58"/>
      <c r="AL341" s="55"/>
      <c r="AM341" s="55"/>
      <c r="AN341" s="55"/>
      <c r="AO341" s="55"/>
      <c r="AP341" s="55"/>
      <c r="AQ341" s="55"/>
      <c r="AR341" s="55"/>
      <c r="AS341" s="55"/>
      <c r="AT341" s="55"/>
      <c r="AU341" s="55"/>
      <c r="AV341" s="57"/>
      <c r="AW341" s="55"/>
      <c r="AX341" s="55"/>
      <c r="AY341" s="55"/>
      <c r="AZ341" s="55"/>
      <c r="BA341" s="55"/>
      <c r="BB341" s="55"/>
      <c r="BC341" s="55"/>
      <c r="BD341" s="55"/>
      <c r="BE341" s="55"/>
      <c r="BF341" s="55"/>
      <c r="BG341" s="58"/>
      <c r="BH341" s="55"/>
      <c r="BI341" s="55"/>
      <c r="BJ341" s="55"/>
      <c r="BK341" s="55"/>
      <c r="BL341" s="55"/>
      <c r="BM341" s="58"/>
      <c r="BN341" s="55"/>
      <c r="BO341" s="55"/>
      <c r="BP341" s="57">
        <v>1</v>
      </c>
      <c r="BQ341" s="58"/>
      <c r="BR341" s="55">
        <v>1</v>
      </c>
      <c r="BS341" s="55"/>
      <c r="BT341" s="87" t="s">
        <v>834</v>
      </c>
      <c r="BU341" s="56"/>
      <c r="BV341" s="56"/>
      <c r="BW341" s="56"/>
      <c r="BX341" s="55"/>
    </row>
    <row r="342" spans="1:78" ht="28" customHeight="1" x14ac:dyDescent="0.15">
      <c r="A342" s="86">
        <v>337</v>
      </c>
      <c r="B342" s="58" t="s">
        <v>117</v>
      </c>
      <c r="C342" s="57"/>
      <c r="D342" s="55"/>
      <c r="E342" s="55"/>
      <c r="F342" s="55"/>
      <c r="G342" s="55"/>
      <c r="H342" s="55">
        <v>1</v>
      </c>
      <c r="I342" s="55"/>
      <c r="J342" s="55">
        <v>1</v>
      </c>
      <c r="K342" s="62"/>
      <c r="L342" s="56"/>
      <c r="M342" s="56"/>
      <c r="N342" s="56"/>
      <c r="O342" s="56">
        <v>1</v>
      </c>
      <c r="P342" s="56"/>
      <c r="Q342" s="56"/>
      <c r="R342" s="56">
        <v>1</v>
      </c>
      <c r="S342" s="56"/>
      <c r="T342" s="56"/>
      <c r="U342" s="56"/>
      <c r="V342" s="56"/>
      <c r="W342" s="56"/>
      <c r="X342" s="62" t="s">
        <v>108</v>
      </c>
      <c r="Y342" s="55"/>
      <c r="Z342" s="55"/>
      <c r="AA342" s="55"/>
      <c r="AB342" s="55"/>
      <c r="AC342" s="55"/>
      <c r="AD342" s="55"/>
      <c r="AE342" s="58"/>
      <c r="AF342" s="57"/>
      <c r="AG342" s="55"/>
      <c r="AH342" s="55"/>
      <c r="AI342" s="55"/>
      <c r="AJ342" s="55"/>
      <c r="AK342" s="58"/>
      <c r="AL342" s="55"/>
      <c r="AM342" s="55"/>
      <c r="AN342" s="55"/>
      <c r="AO342" s="55"/>
      <c r="AP342" s="55"/>
      <c r="AQ342" s="55"/>
      <c r="AR342" s="55"/>
      <c r="AS342" s="55"/>
      <c r="AT342" s="55"/>
      <c r="AU342" s="55">
        <v>1</v>
      </c>
      <c r="AV342" s="57"/>
      <c r="AW342" s="55"/>
      <c r="AX342" s="55"/>
      <c r="AY342" s="55"/>
      <c r="AZ342" s="55"/>
      <c r="BA342" s="55"/>
      <c r="BB342" s="55"/>
      <c r="BC342" s="55"/>
      <c r="BD342" s="55"/>
      <c r="BE342" s="55"/>
      <c r="BF342" s="55"/>
      <c r="BG342" s="58"/>
      <c r="BH342" s="55"/>
      <c r="BI342" s="55"/>
      <c r="BJ342" s="55"/>
      <c r="BK342" s="55"/>
      <c r="BL342" s="55"/>
      <c r="BM342" s="58"/>
      <c r="BN342" s="55"/>
      <c r="BO342" s="55"/>
      <c r="BP342" s="57"/>
      <c r="BQ342" s="58">
        <v>1</v>
      </c>
      <c r="BR342" s="55"/>
      <c r="BS342" s="55">
        <v>1</v>
      </c>
      <c r="BT342" s="87" t="s">
        <v>835</v>
      </c>
      <c r="BU342" s="56"/>
      <c r="BV342" s="56"/>
      <c r="BW342" s="56"/>
      <c r="BX342" s="55"/>
    </row>
    <row r="343" spans="1:78" ht="28" customHeight="1" x14ac:dyDescent="0.15">
      <c r="A343" s="86">
        <v>338</v>
      </c>
      <c r="B343" s="58" t="s">
        <v>117</v>
      </c>
      <c r="C343" s="57"/>
      <c r="D343" s="55"/>
      <c r="E343" s="55"/>
      <c r="F343" s="55"/>
      <c r="G343" s="55"/>
      <c r="H343" s="55"/>
      <c r="I343" s="55"/>
      <c r="J343" s="55"/>
      <c r="K343" s="62"/>
      <c r="L343" s="56"/>
      <c r="M343" s="56"/>
      <c r="N343" s="56"/>
      <c r="O343" s="56"/>
      <c r="P343" s="56"/>
      <c r="Q343" s="56"/>
      <c r="R343" s="56">
        <v>1</v>
      </c>
      <c r="S343" s="56"/>
      <c r="T343" s="56"/>
      <c r="U343" s="56"/>
      <c r="V343" s="56"/>
      <c r="W343" s="56"/>
      <c r="X343" s="62"/>
      <c r="Y343" s="55"/>
      <c r="Z343" s="55"/>
      <c r="AA343" s="55"/>
      <c r="AB343" s="55"/>
      <c r="AC343" s="55"/>
      <c r="AD343" s="55"/>
      <c r="AE343" s="58"/>
      <c r="AF343" s="57"/>
      <c r="AG343" s="55"/>
      <c r="AH343" s="55"/>
      <c r="AI343" s="55"/>
      <c r="AJ343" s="55"/>
      <c r="AK343" s="58"/>
      <c r="AL343" s="55"/>
      <c r="AM343" s="55"/>
      <c r="AN343" s="55"/>
      <c r="AO343" s="55"/>
      <c r="AP343" s="55"/>
      <c r="AQ343" s="55"/>
      <c r="AR343" s="55"/>
      <c r="AS343" s="55"/>
      <c r="AT343" s="55"/>
      <c r="AU343" s="55">
        <v>1</v>
      </c>
      <c r="AV343" s="57"/>
      <c r="AW343" s="55"/>
      <c r="AX343" s="55"/>
      <c r="AY343" s="55"/>
      <c r="AZ343" s="55"/>
      <c r="BA343" s="55"/>
      <c r="BB343" s="55"/>
      <c r="BC343" s="55"/>
      <c r="BD343" s="55"/>
      <c r="BE343" s="55"/>
      <c r="BF343" s="55"/>
      <c r="BG343" s="58"/>
      <c r="BH343" s="55"/>
      <c r="BI343" s="55"/>
      <c r="BJ343" s="55"/>
      <c r="BK343" s="55"/>
      <c r="BL343" s="55"/>
      <c r="BM343" s="58"/>
      <c r="BN343" s="55"/>
      <c r="BO343" s="55"/>
      <c r="BP343" s="57"/>
      <c r="BQ343" s="58">
        <v>1</v>
      </c>
      <c r="BR343" s="55"/>
      <c r="BS343" s="55">
        <v>1</v>
      </c>
      <c r="BT343" s="87" t="s">
        <v>10</v>
      </c>
      <c r="BU343" s="56"/>
      <c r="BV343" s="56"/>
      <c r="BW343" s="56"/>
      <c r="BX343" s="55"/>
    </row>
    <row r="344" spans="1:78" ht="28" customHeight="1" x14ac:dyDescent="0.15">
      <c r="A344" s="86">
        <v>339</v>
      </c>
      <c r="B344" s="58" t="s">
        <v>117</v>
      </c>
      <c r="C344" s="57">
        <v>1</v>
      </c>
      <c r="D344" s="55">
        <v>1</v>
      </c>
      <c r="E344" s="55"/>
      <c r="F344" s="55"/>
      <c r="G344" s="55"/>
      <c r="H344" s="55">
        <v>1</v>
      </c>
      <c r="I344" s="55"/>
      <c r="J344" s="55"/>
      <c r="K344" s="62"/>
      <c r="L344" s="56"/>
      <c r="M344" s="56"/>
      <c r="N344" s="56"/>
      <c r="O344" s="56"/>
      <c r="P344" s="56"/>
      <c r="Q344" s="56"/>
      <c r="R344" s="56"/>
      <c r="S344" s="56"/>
      <c r="T344" s="56"/>
      <c r="U344" s="56"/>
      <c r="V344" s="56"/>
      <c r="W344" s="56"/>
      <c r="X344" s="62" t="s">
        <v>421</v>
      </c>
      <c r="Y344" s="56"/>
      <c r="Z344" s="56">
        <v>1</v>
      </c>
      <c r="AA344" s="56"/>
      <c r="AB344" s="56"/>
      <c r="AC344" s="56"/>
      <c r="AD344" s="56"/>
      <c r="AE344" s="67"/>
      <c r="AF344" s="62">
        <v>1</v>
      </c>
      <c r="AG344" s="56">
        <v>1</v>
      </c>
      <c r="AH344" s="56">
        <v>1</v>
      </c>
      <c r="AI344" s="56"/>
      <c r="AJ344" s="56"/>
      <c r="AK344" s="67"/>
      <c r="AL344" s="56"/>
      <c r="AM344" s="56"/>
      <c r="AN344" s="56"/>
      <c r="AO344" s="56"/>
      <c r="AP344" s="56"/>
      <c r="AQ344" s="56"/>
      <c r="AR344" s="56"/>
      <c r="AS344" s="56"/>
      <c r="AT344" s="56"/>
      <c r="AU344" s="56"/>
      <c r="AV344" s="62"/>
      <c r="AW344" s="56"/>
      <c r="AX344" s="56"/>
      <c r="AY344" s="56"/>
      <c r="AZ344" s="56"/>
      <c r="BA344" s="56"/>
      <c r="BB344" s="56"/>
      <c r="BC344" s="56"/>
      <c r="BD344" s="56"/>
      <c r="BE344" s="56"/>
      <c r="BF344" s="56"/>
      <c r="BG344" s="67"/>
      <c r="BH344" s="56"/>
      <c r="BI344" s="56"/>
      <c r="BJ344" s="56"/>
      <c r="BK344" s="56"/>
      <c r="BL344" s="56"/>
      <c r="BM344" s="67"/>
      <c r="BN344" s="55"/>
      <c r="BO344" s="55"/>
      <c r="BP344" s="57"/>
      <c r="BQ344" s="58">
        <v>1</v>
      </c>
      <c r="BR344" s="55">
        <v>1</v>
      </c>
      <c r="BS344" s="55"/>
      <c r="BT344" s="87" t="s">
        <v>836</v>
      </c>
      <c r="BU344" s="56"/>
      <c r="BV344" s="56"/>
      <c r="BW344" s="56"/>
      <c r="BX344" s="55"/>
    </row>
    <row r="345" spans="1:78" ht="28" customHeight="1" x14ac:dyDescent="0.15">
      <c r="A345" s="86">
        <v>340</v>
      </c>
      <c r="B345" s="58" t="s">
        <v>117</v>
      </c>
      <c r="C345" s="57">
        <v>1</v>
      </c>
      <c r="D345" s="55">
        <v>1</v>
      </c>
      <c r="E345" s="55"/>
      <c r="F345" s="55"/>
      <c r="G345" s="55">
        <v>1</v>
      </c>
      <c r="H345" s="55">
        <v>1</v>
      </c>
      <c r="I345" s="55"/>
      <c r="J345" s="55">
        <v>1</v>
      </c>
      <c r="K345" s="62"/>
      <c r="L345" s="56"/>
      <c r="M345" s="56"/>
      <c r="N345" s="56"/>
      <c r="O345" s="56">
        <v>1</v>
      </c>
      <c r="P345" s="56"/>
      <c r="Q345" s="56"/>
      <c r="R345" s="56">
        <v>1</v>
      </c>
      <c r="S345" s="56"/>
      <c r="T345" s="56"/>
      <c r="U345" s="56"/>
      <c r="V345" s="56"/>
      <c r="W345" s="56"/>
      <c r="X345" s="62" t="s">
        <v>420</v>
      </c>
      <c r="Y345" s="55"/>
      <c r="Z345" s="55"/>
      <c r="AA345" s="55"/>
      <c r="AB345" s="55"/>
      <c r="AC345" s="55"/>
      <c r="AD345" s="55"/>
      <c r="AE345" s="58"/>
      <c r="AF345" s="57"/>
      <c r="AG345" s="55"/>
      <c r="AH345" s="55"/>
      <c r="AI345" s="55"/>
      <c r="AJ345" s="55"/>
      <c r="AK345" s="58"/>
      <c r="AL345" s="55"/>
      <c r="AM345" s="55">
        <v>1</v>
      </c>
      <c r="AN345" s="55"/>
      <c r="AO345" s="55"/>
      <c r="AP345" s="55"/>
      <c r="AQ345" s="55"/>
      <c r="AR345" s="55"/>
      <c r="AS345" s="55"/>
      <c r="AT345" s="55"/>
      <c r="AU345" s="55"/>
      <c r="AV345" s="57"/>
      <c r="AW345" s="55"/>
      <c r="AX345" s="55"/>
      <c r="AY345" s="55"/>
      <c r="AZ345" s="55"/>
      <c r="BA345" s="55"/>
      <c r="BB345" s="55"/>
      <c r="BC345" s="55"/>
      <c r="BD345" s="55"/>
      <c r="BE345" s="55"/>
      <c r="BF345" s="55"/>
      <c r="BG345" s="58"/>
      <c r="BH345" s="55"/>
      <c r="BI345" s="55"/>
      <c r="BJ345" s="55"/>
      <c r="BK345" s="55"/>
      <c r="BL345" s="55"/>
      <c r="BM345" s="58"/>
      <c r="BN345" s="55"/>
      <c r="BO345" s="55"/>
      <c r="BP345" s="57">
        <v>1</v>
      </c>
      <c r="BQ345" s="58"/>
      <c r="BR345" s="55">
        <v>1</v>
      </c>
      <c r="BS345" s="55"/>
      <c r="BT345" s="87" t="s">
        <v>837</v>
      </c>
      <c r="BU345" s="56"/>
      <c r="BV345" s="56"/>
      <c r="BW345" s="56"/>
    </row>
    <row r="346" spans="1:78" ht="28" customHeight="1" x14ac:dyDescent="0.15">
      <c r="A346" s="340" t="s">
        <v>496</v>
      </c>
      <c r="B346" s="341"/>
      <c r="C346" s="78">
        <f>SUM(C297:C345)</f>
        <v>31</v>
      </c>
      <c r="D346" s="78">
        <f t="shared" ref="D346:Y346" si="94">SUM(D297:D345)</f>
        <v>22</v>
      </c>
      <c r="E346" s="78">
        <f t="shared" si="94"/>
        <v>18</v>
      </c>
      <c r="F346" s="78">
        <f t="shared" si="94"/>
        <v>7</v>
      </c>
      <c r="G346" s="78">
        <f t="shared" si="94"/>
        <v>7</v>
      </c>
      <c r="H346" s="78">
        <f t="shared" si="94"/>
        <v>45</v>
      </c>
      <c r="I346" s="78">
        <f t="shared" si="94"/>
        <v>2</v>
      </c>
      <c r="J346" s="78">
        <f t="shared" si="94"/>
        <v>5</v>
      </c>
      <c r="K346" s="78">
        <f t="shared" si="94"/>
        <v>13</v>
      </c>
      <c r="L346" s="78">
        <f t="shared" si="94"/>
        <v>4</v>
      </c>
      <c r="M346" s="78">
        <f t="shared" si="94"/>
        <v>14</v>
      </c>
      <c r="N346" s="78">
        <f t="shared" si="94"/>
        <v>0</v>
      </c>
      <c r="O346" s="78">
        <f t="shared" si="94"/>
        <v>28</v>
      </c>
      <c r="P346" s="78">
        <f t="shared" si="94"/>
        <v>0</v>
      </c>
      <c r="Q346" s="78">
        <f t="shared" si="94"/>
        <v>3</v>
      </c>
      <c r="R346" s="78">
        <f t="shared" si="94"/>
        <v>30</v>
      </c>
      <c r="S346" s="78">
        <f t="shared" si="94"/>
        <v>2</v>
      </c>
      <c r="T346" s="78">
        <f t="shared" si="94"/>
        <v>7</v>
      </c>
      <c r="U346" s="78">
        <f t="shared" si="94"/>
        <v>2</v>
      </c>
      <c r="V346" s="78">
        <f t="shared" si="94"/>
        <v>0</v>
      </c>
      <c r="W346" s="78">
        <f t="shared" si="94"/>
        <v>1</v>
      </c>
      <c r="X346" s="80"/>
      <c r="Y346" s="78">
        <f t="shared" si="94"/>
        <v>0</v>
      </c>
      <c r="Z346" s="78">
        <f t="shared" ref="Z346" si="95">SUM(Z297:Z345)</f>
        <v>4</v>
      </c>
      <c r="AA346" s="78">
        <f t="shared" ref="AA346" si="96">SUM(AA297:AA345)</f>
        <v>0</v>
      </c>
      <c r="AB346" s="78">
        <f t="shared" ref="AB346" si="97">SUM(AB297:AB345)</f>
        <v>0</v>
      </c>
      <c r="AC346" s="78">
        <f t="shared" ref="AC346" si="98">SUM(AC297:AC345)</f>
        <v>0</v>
      </c>
      <c r="AD346" s="78">
        <f t="shared" ref="AD346" si="99">SUM(AD297:AD345)</f>
        <v>0</v>
      </c>
      <c r="AE346" s="78">
        <f t="shared" ref="AE346" si="100">SUM(AE297:AE345)</f>
        <v>2</v>
      </c>
      <c r="AF346" s="78">
        <f t="shared" ref="AF346" si="101">SUM(AF297:AF345)</f>
        <v>2</v>
      </c>
      <c r="AG346" s="78">
        <f t="shared" ref="AG346" si="102">SUM(AG297:AG345)</f>
        <v>2</v>
      </c>
      <c r="AH346" s="78">
        <f t="shared" ref="AH346" si="103">SUM(AH297:AH345)</f>
        <v>4</v>
      </c>
      <c r="AI346" s="78">
        <f t="shared" ref="AI346" si="104">SUM(AI297:AI345)</f>
        <v>1</v>
      </c>
      <c r="AJ346" s="78">
        <f t="shared" ref="AJ346" si="105">SUM(AJ297:AJ345)</f>
        <v>0</v>
      </c>
      <c r="AK346" s="78">
        <f t="shared" ref="AK346" si="106">SUM(AK297:AK345)</f>
        <v>1</v>
      </c>
      <c r="AL346" s="78">
        <f t="shared" ref="AL346" si="107">SUM(AL297:AL345)</f>
        <v>7</v>
      </c>
      <c r="AM346" s="78">
        <f t="shared" ref="AM346" si="108">SUM(AM297:AM345)</f>
        <v>17</v>
      </c>
      <c r="AN346" s="78">
        <f t="shared" ref="AN346" si="109">SUM(AN297:AN345)</f>
        <v>4</v>
      </c>
      <c r="AO346" s="78">
        <f t="shared" ref="AO346" si="110">SUM(AO297:AO345)</f>
        <v>1</v>
      </c>
      <c r="AP346" s="78">
        <f t="shared" ref="AP346" si="111">SUM(AP297:AP345)</f>
        <v>0</v>
      </c>
      <c r="AQ346" s="78">
        <f t="shared" ref="AQ346" si="112">SUM(AQ297:AQ345)</f>
        <v>0</v>
      </c>
      <c r="AR346" s="78">
        <f t="shared" ref="AR346" si="113">SUM(AR297:AR345)</f>
        <v>0</v>
      </c>
      <c r="AS346" s="78">
        <f t="shared" ref="AS346" si="114">SUM(AS297:AS345)</f>
        <v>0</v>
      </c>
      <c r="AT346" s="78">
        <f t="shared" ref="AT346" si="115">SUM(AT297:AT345)</f>
        <v>0</v>
      </c>
      <c r="AU346" s="78">
        <f t="shared" ref="AU346" si="116">SUM(AU297:AU345)</f>
        <v>12</v>
      </c>
      <c r="AV346" s="78">
        <f t="shared" ref="AV346" si="117">SUM(AV297:AV345)</f>
        <v>0</v>
      </c>
      <c r="AW346" s="78">
        <f t="shared" ref="AW346" si="118">SUM(AW297:AW345)</f>
        <v>0</v>
      </c>
      <c r="AX346" s="78">
        <f t="shared" ref="AX346" si="119">SUM(AX297:AX345)</f>
        <v>2</v>
      </c>
      <c r="AY346" s="78">
        <f t="shared" ref="AY346" si="120">SUM(AY297:AY345)</f>
        <v>1</v>
      </c>
      <c r="AZ346" s="78">
        <f t="shared" ref="AZ346" si="121">SUM(AZ297:AZ345)</f>
        <v>0</v>
      </c>
      <c r="BA346" s="78">
        <f t="shared" ref="BA346" si="122">SUM(BA297:BA345)</f>
        <v>2</v>
      </c>
      <c r="BB346" s="78">
        <f t="shared" ref="BB346" si="123">SUM(BB297:BB345)</f>
        <v>0</v>
      </c>
      <c r="BC346" s="78">
        <f t="shared" ref="BC346" si="124">SUM(BC297:BC345)</f>
        <v>0</v>
      </c>
      <c r="BD346" s="78">
        <f t="shared" ref="BD346" si="125">SUM(BD297:BD345)</f>
        <v>2</v>
      </c>
      <c r="BE346" s="78">
        <f t="shared" ref="BE346" si="126">SUM(BE297:BE345)</f>
        <v>1</v>
      </c>
      <c r="BF346" s="78">
        <f t="shared" ref="BF346" si="127">SUM(BF297:BF345)</f>
        <v>0</v>
      </c>
      <c r="BG346" s="78">
        <f t="shared" ref="BG346" si="128">SUM(BG297:BG345)</f>
        <v>0</v>
      </c>
      <c r="BH346" s="78">
        <f t="shared" ref="BH346" si="129">SUM(BH297:BH345)</f>
        <v>0</v>
      </c>
      <c r="BI346" s="78">
        <f t="shared" ref="BI346" si="130">SUM(BI297:BI345)</f>
        <v>1</v>
      </c>
      <c r="BJ346" s="78">
        <f t="shared" ref="BJ346" si="131">SUM(BJ297:BJ345)</f>
        <v>0</v>
      </c>
      <c r="BK346" s="78">
        <f t="shared" ref="BK346" si="132">SUM(BK297:BK345)</f>
        <v>0</v>
      </c>
      <c r="BL346" s="78">
        <f t="shared" ref="BL346" si="133">SUM(BL297:BL345)</f>
        <v>0</v>
      </c>
      <c r="BM346" s="78">
        <f t="shared" ref="BM346" si="134">SUM(BM297:BM345)</f>
        <v>0</v>
      </c>
      <c r="BN346" s="78">
        <f t="shared" ref="BN346" si="135">SUM(BN297:BN345)</f>
        <v>0</v>
      </c>
      <c r="BO346" s="78">
        <f t="shared" ref="BO346" si="136">SUM(BO297:BO345)</f>
        <v>0</v>
      </c>
      <c r="BP346" s="78">
        <f t="shared" ref="BP346" si="137">SUM(BP297:BP345)</f>
        <v>20</v>
      </c>
      <c r="BQ346" s="78">
        <f t="shared" ref="BQ346" si="138">SUM(BQ297:BQ345)</f>
        <v>27</v>
      </c>
      <c r="BR346" s="78">
        <f t="shared" ref="BR346" si="139">SUM(BR297:BR345)</f>
        <v>40</v>
      </c>
      <c r="BS346" s="78">
        <f t="shared" ref="BS346" si="140">SUM(BS297:BS345)</f>
        <v>8</v>
      </c>
      <c r="BT346" s="81"/>
      <c r="BU346" s="56"/>
      <c r="BV346" s="56"/>
      <c r="BW346" s="56"/>
      <c r="BX346" s="110"/>
    </row>
    <row r="347" spans="1:78" ht="40" customHeight="1" x14ac:dyDescent="0.15">
      <c r="A347" s="338" t="s">
        <v>311</v>
      </c>
      <c r="B347" s="338"/>
      <c r="C347" s="82">
        <v>290</v>
      </c>
      <c r="D347" s="82">
        <v>237</v>
      </c>
      <c r="E347" s="82">
        <v>225</v>
      </c>
      <c r="F347" s="82">
        <v>55</v>
      </c>
      <c r="G347" s="82">
        <v>39</v>
      </c>
      <c r="H347" s="82">
        <v>326</v>
      </c>
      <c r="I347" s="82">
        <v>10</v>
      </c>
      <c r="J347" s="82">
        <v>106</v>
      </c>
      <c r="K347" s="82">
        <v>55</v>
      </c>
      <c r="L347" s="82">
        <v>30</v>
      </c>
      <c r="M347" s="82">
        <v>70</v>
      </c>
      <c r="N347" s="82">
        <v>0</v>
      </c>
      <c r="O347" s="82">
        <v>59</v>
      </c>
      <c r="P347" s="82">
        <v>47</v>
      </c>
      <c r="Q347" s="82">
        <v>104</v>
      </c>
      <c r="R347" s="82">
        <v>40</v>
      </c>
      <c r="S347" s="82">
        <v>8</v>
      </c>
      <c r="T347" s="82">
        <v>13</v>
      </c>
      <c r="U347" s="82">
        <v>8</v>
      </c>
      <c r="V347" s="82">
        <v>8</v>
      </c>
      <c r="W347" s="82">
        <v>3</v>
      </c>
      <c r="X347" s="83"/>
      <c r="Y347" s="82">
        <v>3</v>
      </c>
      <c r="Z347" s="82">
        <v>18</v>
      </c>
      <c r="AA347" s="82">
        <v>1</v>
      </c>
      <c r="AB347" s="82">
        <v>16</v>
      </c>
      <c r="AC347" s="82">
        <v>0</v>
      </c>
      <c r="AD347" s="82">
        <v>0</v>
      </c>
      <c r="AE347" s="82">
        <v>45</v>
      </c>
      <c r="AF347" s="82">
        <v>16</v>
      </c>
      <c r="AG347" s="82">
        <v>24</v>
      </c>
      <c r="AH347" s="82">
        <v>22</v>
      </c>
      <c r="AI347" s="82">
        <v>20</v>
      </c>
      <c r="AJ347" s="82">
        <v>0</v>
      </c>
      <c r="AK347" s="82">
        <v>25</v>
      </c>
      <c r="AL347" s="82">
        <v>11</v>
      </c>
      <c r="AM347" s="82">
        <v>21</v>
      </c>
      <c r="AN347" s="82">
        <v>7</v>
      </c>
      <c r="AO347" s="82">
        <v>2</v>
      </c>
      <c r="AP347" s="82">
        <v>0</v>
      </c>
      <c r="AQ347" s="82">
        <v>0</v>
      </c>
      <c r="AR347" s="82">
        <v>0</v>
      </c>
      <c r="AS347" s="82">
        <v>0</v>
      </c>
      <c r="AT347" s="82">
        <v>8</v>
      </c>
      <c r="AU347" s="82">
        <v>25</v>
      </c>
      <c r="AV347" s="82">
        <v>27</v>
      </c>
      <c r="AW347" s="82">
        <v>16</v>
      </c>
      <c r="AX347" s="82">
        <v>20</v>
      </c>
      <c r="AY347" s="82">
        <v>16</v>
      </c>
      <c r="AZ347" s="82">
        <v>0</v>
      </c>
      <c r="BA347" s="82">
        <v>6</v>
      </c>
      <c r="BB347" s="82">
        <v>1</v>
      </c>
      <c r="BC347" s="82">
        <v>10</v>
      </c>
      <c r="BD347" s="82">
        <v>32</v>
      </c>
      <c r="BE347" s="82">
        <v>3</v>
      </c>
      <c r="BF347" s="82">
        <v>12</v>
      </c>
      <c r="BG347" s="82">
        <v>1</v>
      </c>
      <c r="BH347" s="82">
        <v>1</v>
      </c>
      <c r="BI347" s="82">
        <v>21</v>
      </c>
      <c r="BJ347" s="82">
        <v>0</v>
      </c>
      <c r="BK347" s="82">
        <v>1</v>
      </c>
      <c r="BL347" s="82">
        <v>1</v>
      </c>
      <c r="BM347" s="82">
        <v>1</v>
      </c>
      <c r="BN347" s="82">
        <v>40</v>
      </c>
      <c r="BO347" s="82">
        <v>193</v>
      </c>
      <c r="BP347" s="82">
        <v>131</v>
      </c>
      <c r="BQ347" s="82">
        <v>208</v>
      </c>
      <c r="BR347" s="82">
        <v>317</v>
      </c>
      <c r="BS347" s="82">
        <v>20</v>
      </c>
      <c r="BT347" s="84"/>
      <c r="BW347" s="75"/>
      <c r="BX347" s="75"/>
      <c r="BY347" s="75"/>
      <c r="BZ347" s="75"/>
    </row>
    <row r="348" spans="1:78" s="90" customFormat="1" ht="28" customHeight="1" x14ac:dyDescent="0.15">
      <c r="A348" s="91"/>
      <c r="B348" s="91"/>
      <c r="C348" s="34"/>
      <c r="D348" s="34"/>
      <c r="E348" s="34"/>
      <c r="F348" s="34"/>
      <c r="G348" s="34"/>
      <c r="H348" s="34"/>
      <c r="I348" s="34"/>
      <c r="J348" s="34"/>
      <c r="K348" s="36"/>
      <c r="L348" s="36"/>
      <c r="M348" s="36"/>
      <c r="N348" s="36"/>
      <c r="O348" s="36"/>
      <c r="P348" s="36"/>
      <c r="Q348" s="36"/>
      <c r="R348" s="36"/>
      <c r="S348" s="36"/>
      <c r="T348" s="36"/>
      <c r="U348" s="36"/>
      <c r="V348" s="36"/>
      <c r="W348" s="36"/>
      <c r="X348" s="59"/>
      <c r="Y348" s="61"/>
      <c r="Z348" s="61"/>
      <c r="AA348" s="77"/>
      <c r="AB348" s="77"/>
      <c r="AC348" s="77"/>
      <c r="AD348" s="77"/>
      <c r="AE348" s="77"/>
      <c r="AF348" s="77"/>
      <c r="AG348" s="77"/>
      <c r="AH348" s="77"/>
      <c r="AI348" s="77"/>
      <c r="AJ348" s="77"/>
      <c r="AK348" s="77"/>
      <c r="AL348" s="77"/>
      <c r="AM348" s="77"/>
      <c r="AN348" s="77"/>
      <c r="AO348" s="77"/>
      <c r="AP348" s="77"/>
      <c r="AQ348" s="77"/>
      <c r="AR348" s="77"/>
      <c r="AS348" s="77"/>
      <c r="AT348" s="77"/>
      <c r="AU348" s="77"/>
      <c r="AV348" s="77"/>
      <c r="AW348" s="77"/>
      <c r="AX348" s="77"/>
      <c r="AY348" s="77"/>
      <c r="AZ348" s="77"/>
      <c r="BA348" s="77"/>
      <c r="BB348" s="77"/>
      <c r="BC348" s="77"/>
      <c r="BD348" s="77"/>
      <c r="BE348" s="77"/>
      <c r="BF348" s="77"/>
      <c r="BG348" s="77"/>
      <c r="BH348" s="77"/>
      <c r="BI348" s="77"/>
      <c r="BJ348" s="77"/>
      <c r="BK348" s="77"/>
      <c r="BL348" s="77"/>
      <c r="BM348" s="77"/>
      <c r="BN348" s="77"/>
      <c r="BO348" s="77"/>
      <c r="BP348" s="77"/>
      <c r="BQ348" s="77"/>
      <c r="BR348" s="77"/>
      <c r="BS348" s="77"/>
      <c r="BT348" s="92"/>
      <c r="BU348" s="77"/>
      <c r="BV348" s="77"/>
      <c r="BW348" s="37"/>
      <c r="BX348" s="37"/>
      <c r="BY348" s="37"/>
      <c r="BZ348" s="37"/>
    </row>
    <row r="349" spans="1:78" ht="28" customHeight="1" x14ac:dyDescent="0.15">
      <c r="X349" s="105"/>
      <c r="Y349" s="105"/>
      <c r="Z349" s="55"/>
      <c r="BW349" s="75"/>
      <c r="BX349" s="75"/>
      <c r="BY349" s="75"/>
      <c r="BZ349" s="75"/>
    </row>
    <row r="350" spans="1:78" ht="28" customHeight="1" x14ac:dyDescent="0.15">
      <c r="A350" s="94"/>
      <c r="B350" s="94"/>
      <c r="C350" s="94"/>
      <c r="D350" s="94"/>
      <c r="E350" s="61"/>
      <c r="F350" s="94"/>
      <c r="G350" s="94"/>
      <c r="H350" s="94"/>
      <c r="I350" s="94"/>
      <c r="X350" s="56"/>
      <c r="Y350" s="55"/>
      <c r="Z350" s="55"/>
      <c r="BW350" s="75"/>
      <c r="BX350" s="75"/>
      <c r="BY350" s="75"/>
      <c r="BZ350" s="75"/>
    </row>
    <row r="351" spans="1:78" ht="28" customHeight="1" x14ac:dyDescent="0.15">
      <c r="A351" s="94"/>
      <c r="B351" s="94"/>
      <c r="C351" s="94"/>
      <c r="D351" s="94"/>
      <c r="E351" s="61"/>
      <c r="F351" s="94"/>
      <c r="G351" s="94"/>
      <c r="H351" s="94"/>
      <c r="I351" s="94"/>
      <c r="X351" s="56"/>
      <c r="Y351" s="55"/>
      <c r="Z351" s="55"/>
      <c r="BW351" s="75"/>
      <c r="BX351" s="75"/>
      <c r="BY351" s="75"/>
      <c r="BZ351" s="75"/>
    </row>
    <row r="352" spans="1:78" ht="28" customHeight="1" x14ac:dyDescent="0.15">
      <c r="A352" s="95"/>
      <c r="B352" s="95"/>
      <c r="C352" s="95"/>
      <c r="D352" s="95"/>
      <c r="E352" s="61"/>
      <c r="F352" s="61"/>
      <c r="G352" s="61"/>
      <c r="H352" s="61"/>
      <c r="I352" s="61"/>
      <c r="X352" s="56"/>
      <c r="Y352" s="55"/>
      <c r="Z352" s="55"/>
      <c r="BW352" s="75"/>
      <c r="BX352" s="75"/>
      <c r="BY352" s="75"/>
      <c r="BZ352" s="75"/>
    </row>
    <row r="353" spans="1:78" ht="28" customHeight="1" x14ac:dyDescent="0.15">
      <c r="A353" s="96"/>
      <c r="B353" s="96"/>
      <c r="C353" s="96"/>
      <c r="D353" s="96"/>
      <c r="E353" s="90"/>
      <c r="F353" s="90"/>
      <c r="G353" s="90"/>
      <c r="H353" s="90"/>
      <c r="I353" s="90"/>
      <c r="J353" s="90"/>
      <c r="K353" s="97"/>
      <c r="L353" s="97"/>
      <c r="M353" s="97"/>
      <c r="N353" s="97"/>
      <c r="O353" s="97"/>
      <c r="P353" s="97"/>
      <c r="Q353" s="97"/>
      <c r="R353" s="97"/>
      <c r="S353" s="97"/>
      <c r="T353" s="97"/>
      <c r="U353" s="97"/>
      <c r="V353" s="97"/>
      <c r="W353" s="97"/>
      <c r="X353" s="97"/>
      <c r="Y353" s="90"/>
      <c r="Z353" s="90"/>
      <c r="AA353" s="90"/>
      <c r="AB353" s="90"/>
      <c r="AC353" s="90"/>
      <c r="AD353" s="90"/>
      <c r="AE353" s="90"/>
      <c r="AF353" s="90"/>
      <c r="AG353" s="90"/>
      <c r="AH353" s="90"/>
      <c r="AI353" s="90"/>
      <c r="AJ353" s="90"/>
      <c r="AK353" s="90"/>
      <c r="AL353" s="90"/>
      <c r="AM353" s="90"/>
      <c r="AN353" s="90"/>
      <c r="AO353" s="90"/>
      <c r="AP353" s="90"/>
      <c r="AQ353" s="90"/>
      <c r="AR353" s="90"/>
      <c r="AS353" s="90"/>
      <c r="AT353" s="90"/>
      <c r="AU353" s="90"/>
      <c r="AV353" s="90"/>
      <c r="AW353" s="90"/>
      <c r="AX353" s="90"/>
      <c r="AY353" s="90"/>
      <c r="AZ353" s="90"/>
      <c r="BA353" s="90"/>
      <c r="BB353" s="90"/>
      <c r="BC353" s="90"/>
      <c r="BD353" s="90"/>
      <c r="BE353" s="90"/>
      <c r="BF353" s="90"/>
      <c r="BG353" s="90"/>
      <c r="BH353" s="90"/>
      <c r="BI353" s="90"/>
      <c r="BJ353" s="90"/>
      <c r="BK353" s="90"/>
      <c r="BL353" s="90"/>
      <c r="BM353" s="90"/>
      <c r="BN353" s="90"/>
      <c r="BO353" s="90"/>
      <c r="BP353" s="90"/>
      <c r="BQ353" s="90"/>
      <c r="BR353" s="90"/>
      <c r="BS353" s="74"/>
      <c r="BU353" s="74"/>
      <c r="BV353" s="74"/>
      <c r="BW353" s="76"/>
      <c r="BX353" s="76"/>
      <c r="BY353" s="76"/>
      <c r="BZ353" s="76"/>
    </row>
    <row r="354" spans="1:78" ht="28" customHeight="1" x14ac:dyDescent="0.15">
      <c r="A354" s="94"/>
      <c r="B354" s="94"/>
      <c r="C354" s="94"/>
      <c r="D354" s="94"/>
      <c r="E354" s="94"/>
      <c r="F354" s="94"/>
      <c r="G354" s="94"/>
      <c r="H354" s="94"/>
      <c r="I354" s="94"/>
      <c r="J354" s="94"/>
      <c r="K354" s="94"/>
      <c r="L354" s="94"/>
      <c r="M354" s="94"/>
      <c r="N354" s="94"/>
      <c r="O354" s="94"/>
      <c r="P354" s="94"/>
      <c r="Q354" s="94"/>
      <c r="R354" s="94"/>
      <c r="S354" s="94"/>
      <c r="T354" s="94"/>
      <c r="U354" s="94"/>
      <c r="V354" s="98"/>
      <c r="W354" s="98"/>
      <c r="X354" s="98"/>
      <c r="Y354" s="61"/>
      <c r="Z354" s="61"/>
      <c r="AA354" s="61"/>
      <c r="AB354" s="99"/>
      <c r="AC354" s="99"/>
      <c r="AD354" s="99"/>
      <c r="AE354" s="99"/>
      <c r="AF354" s="99"/>
      <c r="AG354" s="99"/>
      <c r="AH354" s="94"/>
      <c r="AI354" s="94"/>
      <c r="AJ354" s="94"/>
      <c r="AK354" s="94"/>
      <c r="AL354" s="61"/>
      <c r="AM354" s="61"/>
      <c r="AN354" s="61"/>
      <c r="AO354" s="61"/>
      <c r="AP354" s="61"/>
      <c r="AQ354" s="61"/>
      <c r="AR354" s="61"/>
      <c r="AS354" s="61"/>
      <c r="AT354" s="61"/>
      <c r="AU354" s="61"/>
      <c r="AV354" s="61"/>
      <c r="AW354" s="61"/>
      <c r="AX354" s="61"/>
      <c r="AY354" s="61"/>
      <c r="AZ354" s="61"/>
      <c r="BA354" s="61"/>
      <c r="BB354" s="61"/>
      <c r="BC354" s="61"/>
      <c r="BD354" s="61"/>
      <c r="BE354" s="61"/>
      <c r="BF354" s="61"/>
      <c r="BG354" s="61"/>
      <c r="BH354" s="61"/>
      <c r="BI354" s="61"/>
      <c r="BJ354" s="61"/>
      <c r="BK354" s="61"/>
      <c r="BL354" s="61"/>
      <c r="BM354" s="61"/>
      <c r="BN354" s="61"/>
      <c r="BO354" s="61"/>
      <c r="BP354" s="61"/>
      <c r="BQ354" s="61"/>
      <c r="BR354" s="61"/>
      <c r="BW354" s="75" t="s">
        <v>8</v>
      </c>
      <c r="BX354" s="75"/>
      <c r="BY354" s="75"/>
      <c r="BZ354" s="75"/>
    </row>
    <row r="355" spans="1:78" ht="28" customHeight="1" x14ac:dyDescent="0.15">
      <c r="A355" s="94"/>
      <c r="B355" s="94"/>
      <c r="C355" s="94"/>
      <c r="D355" s="94"/>
      <c r="E355" s="94"/>
      <c r="F355" s="94"/>
      <c r="G355" s="94"/>
      <c r="H355" s="94"/>
      <c r="I355" s="94"/>
      <c r="J355" s="94"/>
      <c r="K355" s="94"/>
      <c r="L355" s="94"/>
      <c r="M355" s="94"/>
      <c r="N355" s="94"/>
      <c r="O355" s="94"/>
      <c r="P355" s="94"/>
      <c r="Q355" s="94"/>
      <c r="R355" s="94"/>
      <c r="S355" s="94"/>
      <c r="T355" s="94"/>
      <c r="U355" s="94"/>
      <c r="V355" s="98"/>
      <c r="W355" s="98"/>
      <c r="X355" s="98"/>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61"/>
      <c r="AY355" s="61"/>
      <c r="AZ355" s="61"/>
      <c r="BA355" s="61"/>
      <c r="BB355" s="61"/>
      <c r="BC355" s="61"/>
      <c r="BD355" s="61"/>
      <c r="BE355" s="61"/>
      <c r="BF355" s="61"/>
      <c r="BG355" s="61"/>
      <c r="BH355" s="61"/>
      <c r="BI355" s="61"/>
      <c r="BJ355" s="61"/>
      <c r="BK355" s="61"/>
      <c r="BL355" s="61"/>
      <c r="BM355" s="61"/>
      <c r="BN355" s="61"/>
      <c r="BO355" s="61"/>
      <c r="BP355" s="61"/>
      <c r="BQ355" s="61"/>
      <c r="BR355" s="61"/>
      <c r="BW355" s="75"/>
      <c r="BX355" s="75"/>
      <c r="BY355" s="75"/>
      <c r="BZ355" s="75"/>
    </row>
    <row r="356" spans="1:78" ht="28" customHeight="1" x14ac:dyDescent="0.15">
      <c r="A356" s="94"/>
      <c r="B356" s="94"/>
      <c r="C356" s="94"/>
      <c r="D356" s="94"/>
      <c r="E356" s="94"/>
      <c r="F356" s="94"/>
      <c r="G356" s="94"/>
      <c r="H356" s="94"/>
      <c r="I356" s="94"/>
      <c r="J356" s="94"/>
      <c r="K356" s="94"/>
      <c r="L356" s="94"/>
      <c r="M356" s="94"/>
      <c r="N356" s="94"/>
      <c r="O356" s="94"/>
      <c r="P356" s="94"/>
      <c r="Q356" s="94"/>
      <c r="R356" s="94"/>
      <c r="S356" s="94"/>
      <c r="T356" s="94"/>
      <c r="U356" s="94"/>
      <c r="V356" s="98"/>
      <c r="W356" s="98"/>
      <c r="X356" s="98"/>
      <c r="Y356" s="61"/>
      <c r="Z356" s="61"/>
      <c r="AA356" s="61"/>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c r="BC356" s="38"/>
      <c r="BD356" s="38"/>
      <c r="BE356" s="38"/>
      <c r="BF356" s="38"/>
      <c r="BG356" s="38"/>
      <c r="BH356" s="38"/>
      <c r="BI356" s="38"/>
      <c r="BJ356" s="38"/>
      <c r="BK356" s="38"/>
      <c r="BL356" s="38"/>
      <c r="BM356" s="38"/>
      <c r="BN356" s="38"/>
      <c r="BO356" s="38"/>
      <c r="BP356" s="38"/>
      <c r="BQ356" s="61"/>
      <c r="BR356" s="61"/>
      <c r="BW356" s="75"/>
      <c r="BX356" s="75"/>
      <c r="BY356" s="75"/>
      <c r="BZ356" s="75"/>
    </row>
    <row r="357" spans="1:78" ht="28" customHeight="1" x14ac:dyDescent="0.15">
      <c r="A357" s="94"/>
      <c r="B357" s="94"/>
      <c r="C357" s="94"/>
      <c r="D357" s="94"/>
      <c r="E357" s="94"/>
      <c r="F357" s="94"/>
      <c r="G357" s="94"/>
      <c r="H357" s="94"/>
      <c r="I357" s="94"/>
      <c r="J357" s="94"/>
      <c r="K357" s="94"/>
      <c r="L357" s="94"/>
      <c r="M357" s="94"/>
      <c r="N357" s="94"/>
      <c r="O357" s="94"/>
      <c r="P357" s="94"/>
      <c r="Q357" s="94"/>
      <c r="R357" s="94"/>
      <c r="S357" s="94"/>
      <c r="T357" s="94"/>
      <c r="U357" s="94"/>
      <c r="V357" s="100"/>
      <c r="W357" s="32"/>
      <c r="X357" s="91"/>
      <c r="Y357" s="91"/>
      <c r="Z357" s="77"/>
      <c r="AA357" s="61"/>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c r="BC357" s="38"/>
      <c r="BD357" s="38"/>
      <c r="BE357" s="38"/>
      <c r="BF357" s="38"/>
      <c r="BG357" s="38"/>
      <c r="BH357" s="38"/>
      <c r="BI357" s="38"/>
      <c r="BJ357" s="38"/>
      <c r="BK357" s="38"/>
      <c r="BL357" s="36"/>
      <c r="BM357" s="36"/>
      <c r="BN357" s="38"/>
      <c r="BO357" s="38"/>
      <c r="BP357" s="38"/>
      <c r="BQ357" s="61"/>
      <c r="BR357" s="61"/>
      <c r="BW357" s="75"/>
      <c r="BX357" s="75"/>
      <c r="BY357" s="75"/>
      <c r="BZ357" s="75"/>
    </row>
    <row r="358" spans="1:78" ht="28" customHeight="1" x14ac:dyDescent="0.15">
      <c r="A358" s="94"/>
      <c r="B358" s="94"/>
      <c r="C358" s="94"/>
      <c r="D358" s="94"/>
      <c r="E358" s="94"/>
      <c r="F358" s="94"/>
      <c r="G358" s="94"/>
      <c r="H358" s="94"/>
      <c r="I358" s="94"/>
      <c r="J358" s="94"/>
      <c r="K358" s="94"/>
      <c r="L358" s="94"/>
      <c r="M358" s="94"/>
      <c r="N358" s="94"/>
      <c r="O358" s="94"/>
      <c r="P358" s="94"/>
      <c r="Q358" s="94"/>
      <c r="R358" s="94"/>
      <c r="S358" s="94"/>
      <c r="T358" s="94"/>
      <c r="U358" s="94"/>
      <c r="V358" s="100"/>
      <c r="W358" s="32"/>
      <c r="X358" s="91"/>
      <c r="Y358" s="91"/>
      <c r="Z358" s="37"/>
      <c r="AA358" s="61"/>
      <c r="AB358" s="37"/>
      <c r="AC358" s="37"/>
      <c r="AD358" s="37"/>
      <c r="AE358" s="37"/>
      <c r="AF358" s="37"/>
      <c r="AG358" s="37"/>
      <c r="AH358" s="37"/>
      <c r="AI358" s="37"/>
      <c r="AJ358" s="37"/>
      <c r="AK358" s="37"/>
      <c r="AL358" s="37"/>
      <c r="AM358" s="37"/>
      <c r="AN358" s="37"/>
      <c r="AO358" s="37"/>
      <c r="AP358" s="37"/>
      <c r="AQ358" s="37"/>
      <c r="AR358" s="37"/>
      <c r="AS358" s="37"/>
      <c r="AT358" s="37"/>
      <c r="AU358" s="37"/>
      <c r="AV358" s="37"/>
      <c r="AW358" s="37"/>
      <c r="AX358" s="37"/>
      <c r="AY358" s="37"/>
      <c r="AZ358" s="37"/>
      <c r="BA358" s="37"/>
      <c r="BB358" s="37"/>
      <c r="BC358" s="37"/>
      <c r="BD358" s="37"/>
      <c r="BE358" s="37"/>
      <c r="BF358" s="37"/>
      <c r="BG358" s="37"/>
      <c r="BH358" s="37"/>
      <c r="BI358" s="37"/>
      <c r="BJ358" s="37"/>
      <c r="BK358" s="37"/>
      <c r="BL358" s="37"/>
      <c r="BM358" s="37"/>
      <c r="BN358" s="37"/>
      <c r="BO358" s="37"/>
      <c r="BP358" s="37"/>
      <c r="BQ358" s="61"/>
      <c r="BR358" s="61"/>
      <c r="BW358" s="75"/>
      <c r="BX358" s="75"/>
      <c r="BY358" s="75"/>
      <c r="BZ358" s="75"/>
    </row>
    <row r="359" spans="1:78" ht="28" customHeight="1" x14ac:dyDescent="0.15">
      <c r="A359" s="94"/>
      <c r="B359" s="94"/>
      <c r="C359" s="94"/>
      <c r="D359" s="94"/>
      <c r="E359" s="94"/>
      <c r="F359" s="94"/>
      <c r="G359" s="94"/>
      <c r="H359" s="94"/>
      <c r="I359" s="94"/>
      <c r="J359" s="94"/>
      <c r="K359" s="94"/>
      <c r="L359" s="94"/>
      <c r="M359" s="94"/>
      <c r="N359" s="94"/>
      <c r="O359" s="94"/>
      <c r="P359" s="94"/>
      <c r="Q359" s="94"/>
      <c r="R359" s="94"/>
      <c r="S359" s="94"/>
      <c r="T359" s="94"/>
      <c r="U359" s="94"/>
      <c r="V359" s="100"/>
      <c r="W359" s="32"/>
      <c r="X359" s="91"/>
      <c r="Y359" s="91"/>
      <c r="Z359" s="37"/>
      <c r="AA359" s="61"/>
      <c r="AB359" s="77"/>
      <c r="AC359" s="77"/>
      <c r="AD359" s="77"/>
      <c r="AE359" s="77"/>
      <c r="AF359" s="77"/>
      <c r="AG359" s="77"/>
      <c r="AH359" s="77"/>
      <c r="AI359" s="77"/>
      <c r="AJ359" s="77"/>
      <c r="AK359" s="77"/>
      <c r="AL359" s="77"/>
      <c r="AM359" s="77"/>
      <c r="AN359" s="77"/>
      <c r="AO359" s="77"/>
      <c r="AP359" s="77"/>
      <c r="AQ359" s="77"/>
      <c r="AR359" s="77"/>
      <c r="AS359" s="77"/>
      <c r="AT359" s="77"/>
      <c r="AU359" s="77"/>
      <c r="AV359" s="77"/>
      <c r="AW359" s="77"/>
      <c r="AX359" s="77"/>
      <c r="AY359" s="77"/>
      <c r="AZ359" s="77"/>
      <c r="BA359" s="77"/>
      <c r="BB359" s="77"/>
      <c r="BC359" s="77"/>
      <c r="BD359" s="77"/>
      <c r="BE359" s="77"/>
      <c r="BF359" s="77"/>
      <c r="BG359" s="77"/>
      <c r="BH359" s="77"/>
      <c r="BI359" s="77"/>
      <c r="BJ359" s="77"/>
      <c r="BK359" s="77"/>
      <c r="BL359" s="77"/>
      <c r="BM359" s="77"/>
      <c r="BN359" s="77"/>
      <c r="BO359" s="77"/>
      <c r="BP359" s="77"/>
      <c r="BQ359" s="61"/>
      <c r="BR359" s="61"/>
      <c r="BW359" s="75"/>
      <c r="BX359" s="75"/>
      <c r="BY359" s="75"/>
      <c r="BZ359" s="75"/>
    </row>
    <row r="360" spans="1:78" ht="28" customHeight="1" x14ac:dyDescent="0.15">
      <c r="A360" s="94"/>
      <c r="B360" s="94"/>
      <c r="C360" s="94"/>
      <c r="D360" s="94"/>
      <c r="E360" s="94"/>
      <c r="F360" s="94"/>
      <c r="G360" s="94"/>
      <c r="H360" s="94"/>
      <c r="I360" s="94"/>
      <c r="J360" s="94"/>
      <c r="K360" s="94"/>
      <c r="L360" s="94"/>
      <c r="M360" s="94"/>
      <c r="N360" s="94"/>
      <c r="O360" s="94"/>
      <c r="P360" s="94"/>
      <c r="Q360" s="94"/>
      <c r="R360" s="94"/>
      <c r="S360" s="94"/>
      <c r="T360" s="94"/>
      <c r="U360" s="94"/>
      <c r="V360" s="100"/>
      <c r="W360" s="32"/>
      <c r="X360" s="91"/>
      <c r="Y360" s="91"/>
      <c r="Z360" s="37"/>
      <c r="AA360" s="61"/>
      <c r="AB360" s="91"/>
      <c r="AC360" s="91"/>
      <c r="AD360" s="91"/>
      <c r="AE360" s="91"/>
      <c r="AF360" s="91"/>
      <c r="AG360" s="91"/>
      <c r="AH360" s="91"/>
      <c r="AI360" s="91"/>
      <c r="AJ360" s="91"/>
      <c r="AK360" s="91"/>
      <c r="AL360" s="77"/>
      <c r="AM360" s="77"/>
      <c r="AN360" s="77"/>
      <c r="AO360" s="77"/>
      <c r="AP360" s="77"/>
      <c r="AQ360" s="77"/>
      <c r="AR360" s="77"/>
      <c r="AS360" s="77"/>
      <c r="AT360" s="77"/>
      <c r="AU360" s="77"/>
      <c r="AV360" s="77"/>
      <c r="AW360" s="77"/>
      <c r="AX360" s="77"/>
      <c r="AY360" s="77"/>
      <c r="AZ360" s="77"/>
      <c r="BA360" s="77"/>
      <c r="BB360" s="77"/>
      <c r="BC360" s="77"/>
      <c r="BD360" s="77"/>
      <c r="BE360" s="77"/>
      <c r="BF360" s="77"/>
      <c r="BG360" s="77"/>
      <c r="BH360" s="77"/>
      <c r="BI360" s="77"/>
      <c r="BJ360" s="77"/>
      <c r="BK360" s="77"/>
      <c r="BL360" s="77"/>
      <c r="BM360" s="77"/>
      <c r="BN360" s="77"/>
      <c r="BO360" s="77"/>
      <c r="BP360" s="77"/>
      <c r="BQ360" s="61"/>
      <c r="BR360" s="61"/>
      <c r="BW360" s="75"/>
      <c r="BX360" s="75"/>
      <c r="BY360" s="75"/>
      <c r="BZ360" s="75"/>
    </row>
    <row r="361" spans="1:78" ht="28" customHeight="1" x14ac:dyDescent="0.15">
      <c r="A361" s="94"/>
      <c r="B361" s="94"/>
      <c r="C361" s="94"/>
      <c r="D361" s="94"/>
      <c r="E361" s="94"/>
      <c r="F361" s="94"/>
      <c r="G361" s="94"/>
      <c r="H361" s="94"/>
      <c r="I361" s="94"/>
      <c r="J361" s="94"/>
      <c r="K361" s="94"/>
      <c r="L361" s="94"/>
      <c r="M361" s="94"/>
      <c r="N361" s="94"/>
      <c r="O361" s="94"/>
      <c r="P361" s="94"/>
      <c r="Q361" s="94"/>
      <c r="R361" s="94"/>
      <c r="S361" s="94"/>
      <c r="T361" s="94"/>
      <c r="U361" s="94"/>
      <c r="V361" s="100"/>
      <c r="W361" s="36"/>
      <c r="X361" s="34"/>
      <c r="Y361" s="34"/>
      <c r="Z361" s="37"/>
      <c r="AA361" s="61"/>
      <c r="AB361" s="91"/>
      <c r="AC361" s="91"/>
      <c r="AD361" s="91"/>
      <c r="AE361" s="91"/>
      <c r="AF361" s="91"/>
      <c r="AG361" s="91"/>
      <c r="AH361" s="91"/>
      <c r="AI361" s="91"/>
      <c r="AJ361" s="91"/>
      <c r="AK361" s="91"/>
      <c r="AL361" s="77"/>
      <c r="AM361" s="77"/>
      <c r="AN361" s="77"/>
      <c r="AO361" s="77"/>
      <c r="AP361" s="77"/>
      <c r="AQ361" s="77"/>
      <c r="AR361" s="77"/>
      <c r="AS361" s="77"/>
      <c r="AT361" s="77"/>
      <c r="AU361" s="77"/>
      <c r="AV361" s="77"/>
      <c r="AW361" s="77"/>
      <c r="AX361" s="77"/>
      <c r="AY361" s="77"/>
      <c r="AZ361" s="77"/>
      <c r="BA361" s="77"/>
      <c r="BB361" s="77"/>
      <c r="BC361" s="77"/>
      <c r="BD361" s="77"/>
      <c r="BE361" s="77"/>
      <c r="BF361" s="77"/>
      <c r="BG361" s="77"/>
      <c r="BH361" s="77"/>
      <c r="BI361" s="77"/>
      <c r="BJ361" s="77"/>
      <c r="BK361" s="77"/>
      <c r="BL361" s="77"/>
      <c r="BM361" s="77"/>
      <c r="BN361" s="77"/>
      <c r="BO361" s="77"/>
      <c r="BP361" s="77"/>
      <c r="BQ361" s="61"/>
      <c r="BR361" s="61"/>
      <c r="BW361" s="75"/>
      <c r="BX361" s="75"/>
      <c r="BY361" s="75"/>
      <c r="BZ361" s="75"/>
    </row>
    <row r="362" spans="1:78" ht="28" customHeight="1" x14ac:dyDescent="0.15">
      <c r="A362" s="94"/>
      <c r="B362" s="94"/>
      <c r="C362" s="94"/>
      <c r="D362" s="94"/>
      <c r="E362" s="94"/>
      <c r="F362" s="94"/>
      <c r="G362" s="94"/>
      <c r="H362" s="94"/>
      <c r="I362" s="94"/>
      <c r="J362" s="94"/>
      <c r="K362" s="94"/>
      <c r="L362" s="94"/>
      <c r="M362" s="94"/>
      <c r="N362" s="94"/>
      <c r="O362" s="94"/>
      <c r="P362" s="94"/>
      <c r="Q362" s="94"/>
      <c r="R362" s="94"/>
      <c r="S362" s="94"/>
      <c r="T362" s="94"/>
      <c r="U362" s="94"/>
      <c r="V362" s="100"/>
      <c r="W362" s="36"/>
      <c r="X362" s="36"/>
      <c r="Y362" s="36"/>
      <c r="Z362" s="37"/>
      <c r="AA362" s="61"/>
      <c r="AB362" s="91"/>
      <c r="AC362" s="91"/>
      <c r="AD362" s="91"/>
      <c r="AE362" s="91"/>
      <c r="AF362" s="91"/>
      <c r="AG362" s="91"/>
      <c r="AH362" s="91"/>
      <c r="AI362" s="91"/>
      <c r="AJ362" s="91"/>
      <c r="AK362" s="91"/>
      <c r="AL362" s="77"/>
      <c r="AM362" s="77"/>
      <c r="AN362" s="77"/>
      <c r="AO362" s="77"/>
      <c r="AP362" s="77"/>
      <c r="AQ362" s="77"/>
      <c r="AR362" s="77"/>
      <c r="AS362" s="77"/>
      <c r="AT362" s="77"/>
      <c r="AU362" s="77"/>
      <c r="AV362" s="77"/>
      <c r="AW362" s="77"/>
      <c r="AX362" s="77"/>
      <c r="AY362" s="77"/>
      <c r="AZ362" s="77"/>
      <c r="BA362" s="77"/>
      <c r="BB362" s="77"/>
      <c r="BC362" s="77"/>
      <c r="BD362" s="77"/>
      <c r="BE362" s="77"/>
      <c r="BF362" s="77"/>
      <c r="BG362" s="77"/>
      <c r="BH362" s="77"/>
      <c r="BI362" s="77"/>
      <c r="BJ362" s="77"/>
      <c r="BK362" s="77"/>
      <c r="BL362" s="77"/>
      <c r="BM362" s="77"/>
      <c r="BN362" s="77"/>
      <c r="BO362" s="77"/>
      <c r="BP362" s="77"/>
      <c r="BQ362" s="61"/>
      <c r="BR362" s="61"/>
      <c r="BW362" s="75"/>
      <c r="BX362" s="75"/>
      <c r="BY362" s="75"/>
      <c r="BZ362" s="75"/>
    </row>
    <row r="363" spans="1:78" ht="28" customHeight="1" x14ac:dyDescent="0.15">
      <c r="A363" s="94"/>
      <c r="B363" s="94"/>
      <c r="C363" s="94"/>
      <c r="D363" s="94"/>
      <c r="E363" s="94"/>
      <c r="F363" s="94"/>
      <c r="G363" s="94"/>
      <c r="H363" s="94"/>
      <c r="I363" s="94"/>
      <c r="J363" s="94"/>
      <c r="K363" s="94"/>
      <c r="L363" s="94"/>
      <c r="M363" s="94"/>
      <c r="N363" s="94"/>
      <c r="O363" s="94"/>
      <c r="P363" s="94"/>
      <c r="Q363" s="94"/>
      <c r="R363" s="94"/>
      <c r="S363" s="94"/>
      <c r="T363" s="94"/>
      <c r="U363" s="94"/>
      <c r="V363" s="100"/>
      <c r="W363" s="36"/>
      <c r="X363" s="36"/>
      <c r="Y363" s="36"/>
      <c r="Z363" s="37"/>
      <c r="AA363" s="61"/>
      <c r="AB363" s="91"/>
      <c r="AC363" s="91"/>
      <c r="AD363" s="91"/>
      <c r="AE363" s="91"/>
      <c r="AF363" s="91"/>
      <c r="AG363" s="91"/>
      <c r="AH363" s="91"/>
      <c r="AI363" s="91"/>
      <c r="AJ363" s="91"/>
      <c r="AK363" s="91"/>
      <c r="AL363" s="77"/>
      <c r="AM363" s="77"/>
      <c r="AN363" s="77"/>
      <c r="AO363" s="77"/>
      <c r="AP363" s="77"/>
      <c r="AQ363" s="77"/>
      <c r="AR363" s="77"/>
      <c r="AS363" s="77"/>
      <c r="AT363" s="77"/>
      <c r="AU363" s="77"/>
      <c r="AV363" s="77"/>
      <c r="AW363" s="77"/>
      <c r="AX363" s="77"/>
      <c r="AY363" s="77"/>
      <c r="AZ363" s="77"/>
      <c r="BA363" s="77"/>
      <c r="BB363" s="77"/>
      <c r="BC363" s="77"/>
      <c r="BD363" s="77"/>
      <c r="BE363" s="77"/>
      <c r="BF363" s="77"/>
      <c r="BG363" s="77"/>
      <c r="BH363" s="77"/>
      <c r="BI363" s="77"/>
      <c r="BJ363" s="77"/>
      <c r="BK363" s="77"/>
      <c r="BL363" s="77"/>
      <c r="BM363" s="77"/>
      <c r="BN363" s="77"/>
      <c r="BO363" s="77"/>
      <c r="BP363" s="77"/>
      <c r="BQ363" s="61"/>
      <c r="BR363" s="61"/>
      <c r="BW363" s="75"/>
      <c r="BX363" s="75"/>
      <c r="BY363" s="75"/>
      <c r="BZ363" s="75"/>
    </row>
    <row r="364" spans="1:78" ht="28" customHeight="1" x14ac:dyDescent="0.15">
      <c r="A364" s="94"/>
      <c r="B364" s="94"/>
      <c r="C364" s="94"/>
      <c r="D364" s="94"/>
      <c r="E364" s="94"/>
      <c r="F364" s="94"/>
      <c r="G364" s="94"/>
      <c r="H364" s="94"/>
      <c r="I364" s="94"/>
      <c r="J364" s="94"/>
      <c r="K364" s="94"/>
      <c r="L364" s="94"/>
      <c r="M364" s="94"/>
      <c r="N364" s="94"/>
      <c r="O364" s="94"/>
      <c r="P364" s="94"/>
      <c r="Q364" s="94"/>
      <c r="R364" s="94"/>
      <c r="S364" s="94"/>
      <c r="T364" s="94"/>
      <c r="U364" s="94"/>
      <c r="V364" s="100"/>
      <c r="W364" s="36"/>
      <c r="X364" s="36"/>
      <c r="Y364" s="36"/>
      <c r="Z364" s="37"/>
      <c r="AA364" s="61"/>
      <c r="AB364" s="91"/>
      <c r="AC364" s="91"/>
      <c r="AD364" s="91"/>
      <c r="AE364" s="91"/>
      <c r="AF364" s="91"/>
      <c r="AG364" s="91"/>
      <c r="AH364" s="91"/>
      <c r="AI364" s="91"/>
      <c r="AJ364" s="91"/>
      <c r="AK364" s="91"/>
      <c r="AL364" s="77"/>
      <c r="AM364" s="77"/>
      <c r="AN364" s="77"/>
      <c r="AO364" s="77"/>
      <c r="AP364" s="77"/>
      <c r="AQ364" s="77"/>
      <c r="AR364" s="77"/>
      <c r="AS364" s="77"/>
      <c r="AT364" s="77"/>
      <c r="AU364" s="77"/>
      <c r="AV364" s="77"/>
      <c r="AW364" s="77"/>
      <c r="AX364" s="77"/>
      <c r="AY364" s="77"/>
      <c r="AZ364" s="77"/>
      <c r="BA364" s="77"/>
      <c r="BB364" s="77"/>
      <c r="BC364" s="77"/>
      <c r="BD364" s="77"/>
      <c r="BE364" s="77"/>
      <c r="BF364" s="77"/>
      <c r="BG364" s="77"/>
      <c r="BH364" s="77"/>
      <c r="BI364" s="77"/>
      <c r="BJ364" s="77"/>
      <c r="BK364" s="77"/>
      <c r="BL364" s="77"/>
      <c r="BM364" s="77"/>
      <c r="BN364" s="77"/>
      <c r="BO364" s="77"/>
      <c r="BP364" s="77"/>
      <c r="BQ364" s="61"/>
      <c r="BR364" s="61"/>
      <c r="BW364" s="75"/>
      <c r="BX364" s="75"/>
      <c r="BY364" s="75"/>
      <c r="BZ364" s="75"/>
    </row>
    <row r="365" spans="1:78" ht="28" customHeight="1" x14ac:dyDescent="0.15">
      <c r="A365" s="94"/>
      <c r="B365" s="94"/>
      <c r="C365" s="94"/>
      <c r="D365" s="94"/>
      <c r="E365" s="94"/>
      <c r="F365" s="94"/>
      <c r="G365" s="94"/>
      <c r="H365" s="94"/>
      <c r="I365" s="94"/>
      <c r="J365" s="94"/>
      <c r="K365" s="94"/>
      <c r="L365" s="94"/>
      <c r="M365" s="94"/>
      <c r="N365" s="94"/>
      <c r="O365" s="94"/>
      <c r="P365" s="94"/>
      <c r="Q365" s="94"/>
      <c r="R365" s="94"/>
      <c r="S365" s="94"/>
      <c r="T365" s="94"/>
      <c r="U365" s="94"/>
      <c r="V365" s="100"/>
      <c r="W365" s="36"/>
      <c r="X365" s="36"/>
      <c r="Y365" s="36"/>
      <c r="Z365" s="37"/>
      <c r="AA365" s="61"/>
      <c r="AB365" s="91"/>
      <c r="AC365" s="91"/>
      <c r="AD365" s="91"/>
      <c r="AE365" s="91"/>
      <c r="AF365" s="91"/>
      <c r="AG365" s="91"/>
      <c r="AH365" s="91"/>
      <c r="AI365" s="91"/>
      <c r="AJ365" s="91"/>
      <c r="AK365" s="91"/>
      <c r="AL365" s="77"/>
      <c r="AM365" s="77"/>
      <c r="AN365" s="77"/>
      <c r="AO365" s="77"/>
      <c r="AP365" s="77"/>
      <c r="AQ365" s="77"/>
      <c r="AR365" s="77"/>
      <c r="AS365" s="77"/>
      <c r="AT365" s="77"/>
      <c r="AU365" s="77"/>
      <c r="AV365" s="77"/>
      <c r="AW365" s="77"/>
      <c r="AX365" s="77"/>
      <c r="AY365" s="77"/>
      <c r="AZ365" s="77"/>
      <c r="BA365" s="77"/>
      <c r="BB365" s="77"/>
      <c r="BC365" s="77"/>
      <c r="BD365" s="77"/>
      <c r="BE365" s="77"/>
      <c r="BF365" s="77"/>
      <c r="BG365" s="77"/>
      <c r="BH365" s="77"/>
      <c r="BI365" s="77"/>
      <c r="BJ365" s="77"/>
      <c r="BK365" s="77"/>
      <c r="BL365" s="77"/>
      <c r="BM365" s="77"/>
      <c r="BN365" s="77"/>
      <c r="BO365" s="77"/>
      <c r="BP365" s="77"/>
      <c r="BQ365" s="61"/>
      <c r="BR365" s="61"/>
      <c r="BW365" s="75"/>
      <c r="BX365" s="75"/>
      <c r="BY365" s="75"/>
      <c r="BZ365" s="75"/>
    </row>
    <row r="366" spans="1:78" ht="28" customHeight="1" x14ac:dyDescent="0.15">
      <c r="A366" s="94"/>
      <c r="B366" s="94"/>
      <c r="C366" s="94"/>
      <c r="D366" s="94"/>
      <c r="E366" s="94"/>
      <c r="F366" s="94"/>
      <c r="G366" s="94"/>
      <c r="H366" s="94"/>
      <c r="I366" s="94"/>
      <c r="J366" s="94"/>
      <c r="K366" s="94"/>
      <c r="L366" s="94"/>
      <c r="M366" s="94"/>
      <c r="N366" s="94"/>
      <c r="O366" s="94"/>
      <c r="P366" s="94"/>
      <c r="Q366" s="94"/>
      <c r="R366" s="94"/>
      <c r="S366" s="94"/>
      <c r="T366" s="94"/>
      <c r="U366" s="94"/>
      <c r="V366" s="100"/>
      <c r="W366" s="36"/>
      <c r="X366" s="36"/>
      <c r="Y366" s="36"/>
      <c r="Z366" s="37"/>
      <c r="AA366" s="61"/>
      <c r="AB366" s="91"/>
      <c r="AC366" s="91"/>
      <c r="AD366" s="91"/>
      <c r="AE366" s="91"/>
      <c r="AF366" s="91"/>
      <c r="AG366" s="91"/>
      <c r="AH366" s="91"/>
      <c r="AI366" s="91"/>
      <c r="AJ366" s="91"/>
      <c r="AK366" s="91"/>
      <c r="AL366" s="77"/>
      <c r="AM366" s="77"/>
      <c r="AN366" s="77"/>
      <c r="AO366" s="77"/>
      <c r="AP366" s="77"/>
      <c r="AQ366" s="77"/>
      <c r="AR366" s="77"/>
      <c r="AS366" s="77"/>
      <c r="AT366" s="77"/>
      <c r="AU366" s="77"/>
      <c r="AV366" s="77"/>
      <c r="AW366" s="77"/>
      <c r="AX366" s="77"/>
      <c r="AY366" s="77"/>
      <c r="AZ366" s="77"/>
      <c r="BA366" s="77"/>
      <c r="BB366" s="77"/>
      <c r="BC366" s="77"/>
      <c r="BD366" s="77"/>
      <c r="BE366" s="77"/>
      <c r="BF366" s="77"/>
      <c r="BG366" s="77"/>
      <c r="BH366" s="77"/>
      <c r="BI366" s="77"/>
      <c r="BJ366" s="77"/>
      <c r="BK366" s="77"/>
      <c r="BL366" s="77"/>
      <c r="BM366" s="77"/>
      <c r="BN366" s="77"/>
      <c r="BO366" s="77"/>
      <c r="BP366" s="77"/>
      <c r="BQ366" s="61"/>
      <c r="BR366" s="61"/>
      <c r="BW366" s="75"/>
      <c r="BX366" s="75"/>
      <c r="BY366" s="75"/>
      <c r="BZ366" s="75"/>
    </row>
    <row r="367" spans="1:78" ht="28" customHeight="1" x14ac:dyDescent="0.15">
      <c r="A367" s="101"/>
      <c r="B367" s="101"/>
      <c r="C367" s="101"/>
      <c r="D367" s="101"/>
      <c r="E367" s="101"/>
      <c r="F367" s="101"/>
      <c r="G367" s="101"/>
      <c r="H367" s="101"/>
      <c r="I367" s="101"/>
      <c r="J367" s="101"/>
      <c r="K367" s="101"/>
      <c r="L367" s="101"/>
      <c r="M367" s="101"/>
      <c r="N367" s="101"/>
      <c r="O367" s="101"/>
      <c r="P367" s="101"/>
      <c r="Q367" s="101"/>
      <c r="R367" s="101"/>
      <c r="S367" s="101"/>
      <c r="T367" s="101"/>
      <c r="U367" s="101"/>
      <c r="V367" s="100"/>
      <c r="W367" s="36"/>
      <c r="X367" s="36"/>
      <c r="Y367" s="36"/>
      <c r="Z367" s="37"/>
      <c r="AA367" s="61"/>
      <c r="AB367" s="91"/>
      <c r="AC367" s="91"/>
      <c r="AD367" s="91"/>
      <c r="AE367" s="91"/>
      <c r="AF367" s="91"/>
      <c r="AG367" s="91"/>
      <c r="AH367" s="91"/>
      <c r="AI367" s="91"/>
      <c r="AJ367" s="91"/>
      <c r="AK367" s="91"/>
      <c r="AL367" s="77"/>
      <c r="AM367" s="77"/>
      <c r="AN367" s="77"/>
      <c r="AO367" s="77"/>
      <c r="AP367" s="77"/>
      <c r="AQ367" s="77"/>
      <c r="AR367" s="77"/>
      <c r="AS367" s="77"/>
      <c r="AT367" s="77"/>
      <c r="AU367" s="77"/>
      <c r="AV367" s="77"/>
      <c r="AW367" s="77"/>
      <c r="AX367" s="77"/>
      <c r="AY367" s="77"/>
      <c r="AZ367" s="77"/>
      <c r="BA367" s="77"/>
      <c r="BB367" s="77"/>
      <c r="BC367" s="77"/>
      <c r="BD367" s="77"/>
      <c r="BE367" s="77"/>
      <c r="BF367" s="77"/>
      <c r="BG367" s="77"/>
      <c r="BH367" s="77"/>
      <c r="BI367" s="77"/>
      <c r="BJ367" s="77"/>
      <c r="BK367" s="77"/>
      <c r="BL367" s="77"/>
      <c r="BM367" s="77"/>
      <c r="BN367" s="77"/>
      <c r="BO367" s="77"/>
      <c r="BP367" s="77"/>
      <c r="BQ367" s="61"/>
      <c r="BR367" s="61"/>
      <c r="BW367" s="75"/>
      <c r="BX367" s="75"/>
      <c r="BY367" s="75"/>
      <c r="BZ367" s="75"/>
    </row>
    <row r="368" spans="1:78" ht="28" customHeight="1" x14ac:dyDescent="0.15">
      <c r="A368" s="34"/>
      <c r="W368" s="36"/>
      <c r="X368" s="36"/>
      <c r="Y368" s="36"/>
      <c r="Z368" s="37"/>
      <c r="AA368" s="61"/>
      <c r="AB368" s="91"/>
      <c r="AC368" s="91"/>
      <c r="AD368" s="91"/>
      <c r="AE368" s="91"/>
      <c r="AF368" s="91"/>
      <c r="AG368" s="91"/>
      <c r="AH368" s="91"/>
      <c r="AI368" s="91"/>
      <c r="AJ368" s="91"/>
      <c r="AK368" s="91"/>
      <c r="AL368" s="77"/>
      <c r="AM368" s="77"/>
      <c r="AN368" s="77"/>
      <c r="AO368" s="77"/>
      <c r="AP368" s="77"/>
      <c r="AQ368" s="77"/>
      <c r="AR368" s="77"/>
      <c r="AS368" s="77"/>
      <c r="AT368" s="77"/>
      <c r="AU368" s="77"/>
      <c r="AV368" s="77"/>
      <c r="AW368" s="77"/>
      <c r="AX368" s="77"/>
      <c r="AY368" s="77"/>
      <c r="AZ368" s="77"/>
      <c r="BA368" s="77"/>
      <c r="BB368" s="77"/>
      <c r="BC368" s="77"/>
      <c r="BD368" s="77"/>
      <c r="BE368" s="77"/>
      <c r="BF368" s="77"/>
      <c r="BG368" s="77"/>
      <c r="BH368" s="77"/>
      <c r="BI368" s="77"/>
      <c r="BJ368" s="77"/>
      <c r="BK368" s="77"/>
      <c r="BL368" s="77"/>
      <c r="BM368" s="77"/>
      <c r="BN368" s="77"/>
      <c r="BO368" s="77"/>
      <c r="BP368" s="77"/>
      <c r="BQ368" s="61"/>
      <c r="BR368" s="61"/>
      <c r="BW368" s="75"/>
      <c r="BX368" s="75"/>
      <c r="BY368" s="75"/>
      <c r="BZ368" s="75"/>
    </row>
    <row r="369" spans="1:78" ht="28" customHeight="1" x14ac:dyDescent="0.15">
      <c r="A369" s="91"/>
      <c r="B369" s="91"/>
      <c r="C369" s="91"/>
      <c r="D369" s="91"/>
      <c r="E369" s="91"/>
      <c r="F369" s="91"/>
      <c r="G369" s="91"/>
      <c r="H369" s="91"/>
      <c r="I369" s="91"/>
      <c r="J369" s="91"/>
      <c r="K369" s="91"/>
      <c r="L369" s="32"/>
      <c r="M369" s="32"/>
      <c r="N369" s="32"/>
      <c r="O369" s="32"/>
      <c r="P369" s="32"/>
      <c r="Q369" s="32"/>
      <c r="R369" s="32"/>
      <c r="S369" s="32"/>
      <c r="T369" s="32"/>
      <c r="U369" s="32"/>
      <c r="W369" s="36"/>
      <c r="X369" s="36"/>
      <c r="Y369" s="36"/>
      <c r="Z369" s="37"/>
      <c r="AA369" s="61"/>
      <c r="AB369" s="91"/>
      <c r="AC369" s="91"/>
      <c r="AD369" s="91"/>
      <c r="AE369" s="91"/>
      <c r="AF369" s="91"/>
      <c r="AG369" s="91"/>
      <c r="AH369" s="91"/>
      <c r="AI369" s="91"/>
      <c r="AJ369" s="91"/>
      <c r="AK369" s="91"/>
      <c r="AL369" s="77"/>
      <c r="AM369" s="77"/>
      <c r="AN369" s="77"/>
      <c r="AO369" s="77"/>
      <c r="AP369" s="77"/>
      <c r="AQ369" s="77"/>
      <c r="AR369" s="77"/>
      <c r="AS369" s="77"/>
      <c r="AT369" s="77"/>
      <c r="AU369" s="77"/>
      <c r="AV369" s="77"/>
      <c r="AW369" s="77"/>
      <c r="AX369" s="77"/>
      <c r="AY369" s="77"/>
      <c r="AZ369" s="77"/>
      <c r="BA369" s="77"/>
      <c r="BB369" s="77"/>
      <c r="BC369" s="77"/>
      <c r="BD369" s="77"/>
      <c r="BE369" s="77"/>
      <c r="BF369" s="77"/>
      <c r="BG369" s="77"/>
      <c r="BH369" s="77"/>
      <c r="BI369" s="77"/>
      <c r="BJ369" s="77"/>
      <c r="BK369" s="77"/>
      <c r="BL369" s="77"/>
      <c r="BM369" s="77"/>
      <c r="BN369" s="77"/>
      <c r="BO369" s="77"/>
      <c r="BP369" s="77"/>
      <c r="BQ369" s="61"/>
      <c r="BR369" s="61"/>
      <c r="BW369" s="75"/>
      <c r="BX369" s="75"/>
      <c r="BY369" s="75"/>
      <c r="BZ369" s="75"/>
    </row>
    <row r="370" spans="1:78" ht="28" customHeight="1" x14ac:dyDescent="0.15">
      <c r="A370" s="37"/>
      <c r="B370" s="37"/>
      <c r="C370" s="37"/>
      <c r="D370" s="37"/>
      <c r="E370" s="37"/>
      <c r="F370" s="37"/>
      <c r="G370" s="37"/>
      <c r="H370" s="37"/>
      <c r="I370" s="37"/>
      <c r="J370" s="37"/>
      <c r="K370" s="37"/>
      <c r="L370" s="37"/>
      <c r="W370" s="36"/>
      <c r="X370" s="36"/>
      <c r="Y370" s="36"/>
      <c r="Z370" s="37"/>
      <c r="AA370" s="61"/>
      <c r="AB370" s="91"/>
      <c r="AC370" s="91"/>
      <c r="AD370" s="91"/>
      <c r="AE370" s="91"/>
      <c r="AF370" s="91"/>
      <c r="AG370" s="91"/>
      <c r="AH370" s="91"/>
      <c r="AI370" s="91"/>
      <c r="AJ370" s="91"/>
      <c r="AK370" s="91"/>
      <c r="AL370" s="77"/>
      <c r="AM370" s="77"/>
      <c r="AN370" s="77"/>
      <c r="AO370" s="77"/>
      <c r="AP370" s="77"/>
      <c r="AQ370" s="77"/>
      <c r="AR370" s="77"/>
      <c r="AS370" s="77"/>
      <c r="AT370" s="77"/>
      <c r="AU370" s="77"/>
      <c r="AV370" s="77"/>
      <c r="AW370" s="77"/>
      <c r="AX370" s="77"/>
      <c r="AY370" s="77"/>
      <c r="AZ370" s="77"/>
      <c r="BA370" s="77"/>
      <c r="BB370" s="77"/>
      <c r="BC370" s="77"/>
      <c r="BD370" s="77"/>
      <c r="BE370" s="77"/>
      <c r="BF370" s="77"/>
      <c r="BG370" s="77"/>
      <c r="BH370" s="77"/>
      <c r="BI370" s="77"/>
      <c r="BJ370" s="77"/>
      <c r="BK370" s="77"/>
      <c r="BL370" s="77"/>
      <c r="BM370" s="77"/>
      <c r="BN370" s="77"/>
      <c r="BO370" s="77"/>
      <c r="BP370" s="77"/>
      <c r="BQ370" s="61"/>
      <c r="BR370" s="61"/>
      <c r="BW370" s="75"/>
      <c r="BX370" s="75"/>
      <c r="BY370" s="75"/>
      <c r="BZ370" s="75"/>
    </row>
    <row r="371" spans="1:78" ht="28" customHeight="1" x14ac:dyDescent="0.15">
      <c r="A371" s="37"/>
      <c r="B371" s="38"/>
      <c r="C371" s="38"/>
      <c r="D371" s="38"/>
      <c r="E371" s="38"/>
      <c r="F371" s="102"/>
      <c r="G371" s="38"/>
      <c r="H371" s="38"/>
      <c r="I371" s="38"/>
      <c r="J371" s="38"/>
      <c r="K371" s="37"/>
      <c r="L371" s="56"/>
      <c r="W371" s="36"/>
      <c r="X371" s="36"/>
      <c r="Y371" s="36"/>
      <c r="Z371" s="37"/>
      <c r="AA371" s="61"/>
      <c r="AB371" s="91"/>
      <c r="AC371" s="91"/>
      <c r="AD371" s="91"/>
      <c r="AE371" s="91"/>
      <c r="AF371" s="91"/>
      <c r="AG371" s="91"/>
      <c r="AH371" s="91"/>
      <c r="AI371" s="91"/>
      <c r="AJ371" s="91"/>
      <c r="AK371" s="91"/>
      <c r="AL371" s="77"/>
      <c r="AM371" s="77"/>
      <c r="AN371" s="77"/>
      <c r="AO371" s="77"/>
      <c r="AP371" s="77"/>
      <c r="AQ371" s="77"/>
      <c r="AR371" s="77"/>
      <c r="AS371" s="77"/>
      <c r="AT371" s="77"/>
      <c r="AU371" s="77"/>
      <c r="AV371" s="77"/>
      <c r="AW371" s="77"/>
      <c r="AX371" s="77"/>
      <c r="AY371" s="77"/>
      <c r="AZ371" s="77"/>
      <c r="BA371" s="77"/>
      <c r="BB371" s="77"/>
      <c r="BC371" s="77"/>
      <c r="BD371" s="77"/>
      <c r="BE371" s="77"/>
      <c r="BF371" s="77"/>
      <c r="BG371" s="77"/>
      <c r="BH371" s="77"/>
      <c r="BI371" s="77"/>
      <c r="BJ371" s="77"/>
      <c r="BK371" s="77"/>
      <c r="BL371" s="77"/>
      <c r="BM371" s="77"/>
      <c r="BN371" s="77"/>
      <c r="BO371" s="77"/>
      <c r="BP371" s="77"/>
      <c r="BQ371" s="61"/>
      <c r="BR371" s="61"/>
      <c r="BW371" s="75"/>
      <c r="BX371" s="75"/>
      <c r="BY371" s="75"/>
      <c r="BZ371" s="75"/>
    </row>
    <row r="372" spans="1:78" ht="28" customHeight="1" x14ac:dyDescent="0.15">
      <c r="A372" s="34"/>
      <c r="W372" s="36"/>
      <c r="X372" s="36"/>
      <c r="Y372" s="36"/>
      <c r="Z372" s="37"/>
      <c r="AA372" s="61"/>
      <c r="AB372" s="91"/>
      <c r="AC372" s="91"/>
      <c r="AD372" s="91"/>
      <c r="AE372" s="91"/>
      <c r="AF372" s="91"/>
      <c r="AG372" s="91"/>
      <c r="AH372" s="91"/>
      <c r="AI372" s="91"/>
      <c r="AJ372" s="91"/>
      <c r="AK372" s="91"/>
      <c r="AL372" s="77"/>
      <c r="AM372" s="77"/>
      <c r="AN372" s="77"/>
      <c r="AO372" s="77"/>
      <c r="AP372" s="77"/>
      <c r="AQ372" s="77"/>
      <c r="AR372" s="77"/>
      <c r="AS372" s="77"/>
      <c r="AT372" s="77"/>
      <c r="AU372" s="77"/>
      <c r="AV372" s="77"/>
      <c r="AW372" s="77"/>
      <c r="AX372" s="77"/>
      <c r="AY372" s="77"/>
      <c r="AZ372" s="77"/>
      <c r="BA372" s="77"/>
      <c r="BB372" s="77"/>
      <c r="BC372" s="77"/>
      <c r="BD372" s="77"/>
      <c r="BE372" s="77"/>
      <c r="BF372" s="77"/>
      <c r="BG372" s="77"/>
      <c r="BH372" s="77"/>
      <c r="BI372" s="77"/>
      <c r="BJ372" s="77"/>
      <c r="BK372" s="77"/>
      <c r="BL372" s="77"/>
      <c r="BM372" s="77"/>
      <c r="BN372" s="77"/>
      <c r="BO372" s="77"/>
      <c r="BP372" s="77"/>
      <c r="BQ372" s="61"/>
      <c r="BR372" s="61"/>
      <c r="BW372" s="75"/>
      <c r="BX372" s="75"/>
      <c r="BY372" s="75"/>
      <c r="BZ372" s="75"/>
    </row>
    <row r="373" spans="1:78" ht="28" customHeight="1" x14ac:dyDescent="0.15">
      <c r="A373" s="34"/>
      <c r="W373" s="36"/>
      <c r="X373" s="36"/>
      <c r="Y373" s="36"/>
      <c r="Z373" s="37"/>
      <c r="AA373" s="61"/>
      <c r="AB373" s="91"/>
      <c r="AC373" s="91"/>
      <c r="AD373" s="91"/>
      <c r="AE373" s="91"/>
      <c r="AF373" s="91"/>
      <c r="AG373" s="91"/>
      <c r="AH373" s="91"/>
      <c r="AI373" s="91"/>
      <c r="AJ373" s="91"/>
      <c r="AK373" s="91"/>
      <c r="AL373" s="77"/>
      <c r="AM373" s="77"/>
      <c r="AN373" s="77"/>
      <c r="AO373" s="77"/>
      <c r="AP373" s="77"/>
      <c r="AQ373" s="77"/>
      <c r="AR373" s="77"/>
      <c r="AS373" s="77"/>
      <c r="AT373" s="77"/>
      <c r="AU373" s="77"/>
      <c r="AV373" s="77"/>
      <c r="AW373" s="77"/>
      <c r="AX373" s="77"/>
      <c r="AY373" s="77"/>
      <c r="AZ373" s="77"/>
      <c r="BA373" s="77"/>
      <c r="BB373" s="77"/>
      <c r="BC373" s="77"/>
      <c r="BD373" s="77"/>
      <c r="BE373" s="77"/>
      <c r="BF373" s="77"/>
      <c r="BG373" s="77"/>
      <c r="BH373" s="77"/>
      <c r="BI373" s="77"/>
      <c r="BJ373" s="77"/>
      <c r="BK373" s="77"/>
      <c r="BL373" s="77"/>
      <c r="BM373" s="77"/>
      <c r="BN373" s="77"/>
      <c r="BO373" s="77"/>
      <c r="BP373" s="77"/>
      <c r="BQ373" s="61"/>
      <c r="BR373" s="61"/>
      <c r="BW373" s="75"/>
      <c r="BX373" s="75"/>
      <c r="BY373" s="75"/>
      <c r="BZ373" s="75"/>
    </row>
    <row r="374" spans="1:78" ht="28" customHeight="1" x14ac:dyDescent="0.15">
      <c r="A374" s="37"/>
      <c r="B374" s="38"/>
      <c r="C374" s="38"/>
      <c r="D374" s="38"/>
      <c r="E374" s="38"/>
      <c r="F374" s="38"/>
      <c r="G374" s="38"/>
      <c r="H374" s="38"/>
      <c r="I374" s="38"/>
      <c r="J374" s="38"/>
      <c r="K374" s="37"/>
      <c r="L374" s="37"/>
      <c r="M374" s="37"/>
      <c r="N374" s="37"/>
      <c r="O374" s="37"/>
      <c r="P374" s="37"/>
      <c r="Q374" s="37"/>
      <c r="R374" s="37"/>
      <c r="S374" s="37"/>
      <c r="T374" s="37"/>
      <c r="U374" s="37"/>
      <c r="V374" s="37"/>
      <c r="W374" s="37"/>
      <c r="X374" s="37"/>
      <c r="Y374" s="38"/>
      <c r="Z374" s="61"/>
      <c r="AA374" s="61"/>
      <c r="AB374" s="91"/>
      <c r="AC374" s="91"/>
      <c r="AD374" s="91"/>
      <c r="AE374" s="91"/>
      <c r="AF374" s="91"/>
      <c r="AG374" s="91"/>
      <c r="AH374" s="91"/>
      <c r="AI374" s="91"/>
      <c r="AJ374" s="91"/>
      <c r="AK374" s="91"/>
      <c r="AL374" s="61"/>
      <c r="AM374" s="61"/>
      <c r="AN374" s="61"/>
      <c r="AO374" s="61"/>
      <c r="AP374" s="61"/>
      <c r="AQ374" s="61"/>
      <c r="AR374" s="61"/>
      <c r="AS374" s="61"/>
      <c r="AT374" s="61"/>
      <c r="AU374" s="61"/>
      <c r="AV374" s="61"/>
      <c r="AW374" s="61"/>
      <c r="AX374" s="61"/>
      <c r="AY374" s="61"/>
      <c r="AZ374" s="61"/>
      <c r="BA374" s="61"/>
      <c r="BB374" s="61"/>
      <c r="BC374" s="61"/>
      <c r="BD374" s="61"/>
      <c r="BE374" s="61"/>
      <c r="BF374" s="61"/>
      <c r="BG374" s="61"/>
      <c r="BH374" s="61"/>
      <c r="BI374" s="61"/>
      <c r="BJ374" s="61"/>
      <c r="BK374" s="61"/>
      <c r="BL374" s="61"/>
      <c r="BM374" s="61"/>
      <c r="BN374" s="61"/>
      <c r="BO374" s="61"/>
      <c r="BP374" s="61"/>
      <c r="BQ374" s="61"/>
      <c r="BR374" s="61"/>
    </row>
    <row r="375" spans="1:78" ht="28" customHeight="1" x14ac:dyDescent="0.15">
      <c r="A375" s="37"/>
      <c r="B375" s="38"/>
      <c r="C375" s="38"/>
      <c r="D375" s="38"/>
      <c r="E375" s="38"/>
      <c r="F375" s="38"/>
      <c r="G375" s="38"/>
      <c r="H375" s="38"/>
      <c r="I375" s="38"/>
      <c r="J375" s="38"/>
      <c r="K375" s="37"/>
      <c r="L375" s="37"/>
      <c r="M375" s="37"/>
      <c r="N375" s="37"/>
      <c r="O375" s="37"/>
      <c r="P375" s="37"/>
      <c r="Q375" s="37"/>
      <c r="R375" s="37"/>
      <c r="S375" s="37"/>
      <c r="T375" s="37"/>
      <c r="U375" s="37"/>
      <c r="V375" s="37"/>
      <c r="W375" s="37"/>
      <c r="X375" s="37"/>
      <c r="Y375" s="38"/>
      <c r="Z375" s="61"/>
      <c r="AA375" s="61"/>
      <c r="AB375" s="91"/>
      <c r="AC375" s="91"/>
      <c r="AD375" s="91"/>
      <c r="AE375" s="91"/>
      <c r="AF375" s="91"/>
      <c r="AG375" s="91"/>
      <c r="AH375" s="91"/>
      <c r="AI375" s="91"/>
      <c r="AJ375" s="91"/>
      <c r="AK375" s="91"/>
      <c r="AL375" s="61"/>
      <c r="AM375" s="61"/>
      <c r="AN375" s="61"/>
      <c r="AO375" s="61"/>
      <c r="AP375" s="61"/>
      <c r="AQ375" s="61"/>
      <c r="AR375" s="61"/>
      <c r="AS375" s="61"/>
      <c r="AT375" s="61"/>
      <c r="AU375" s="61"/>
      <c r="AV375" s="61"/>
      <c r="AW375" s="61"/>
      <c r="AX375" s="61"/>
      <c r="AY375" s="61"/>
      <c r="AZ375" s="61"/>
      <c r="BA375" s="61"/>
      <c r="BB375" s="61"/>
      <c r="BC375" s="61"/>
      <c r="BD375" s="61"/>
      <c r="BE375" s="61"/>
      <c r="BF375" s="61"/>
      <c r="BG375" s="61"/>
      <c r="BH375" s="61"/>
      <c r="BI375" s="61"/>
      <c r="BJ375" s="61"/>
      <c r="BK375" s="61"/>
      <c r="BL375" s="61"/>
      <c r="BM375" s="61"/>
      <c r="BN375" s="61"/>
      <c r="BO375" s="61"/>
      <c r="BP375" s="61"/>
      <c r="BQ375" s="61"/>
      <c r="BR375" s="61"/>
    </row>
    <row r="376" spans="1:78" ht="28" customHeight="1" x14ac:dyDescent="0.15">
      <c r="A376" s="91"/>
      <c r="B376" s="91"/>
      <c r="C376" s="91"/>
      <c r="D376" s="91"/>
      <c r="E376" s="38"/>
      <c r="F376" s="38"/>
      <c r="G376" s="38"/>
      <c r="H376" s="38"/>
      <c r="I376" s="38"/>
      <c r="J376" s="38"/>
      <c r="K376" s="37"/>
      <c r="L376" s="37"/>
      <c r="M376" s="37"/>
      <c r="N376" s="37"/>
      <c r="O376" s="37"/>
      <c r="P376" s="37"/>
      <c r="Q376" s="37"/>
      <c r="R376" s="37"/>
      <c r="S376" s="37"/>
      <c r="T376" s="37"/>
      <c r="U376" s="37"/>
      <c r="V376" s="37"/>
      <c r="W376" s="74"/>
      <c r="X376" s="74"/>
      <c r="Y376" s="74"/>
      <c r="Z376" s="74"/>
      <c r="AA376" s="74"/>
      <c r="AB376" s="74"/>
      <c r="AC376" s="74"/>
      <c r="AD376" s="74"/>
      <c r="AE376" s="74"/>
      <c r="AF376" s="74"/>
      <c r="AG376" s="74"/>
      <c r="AH376" s="91"/>
      <c r="AI376" s="91"/>
      <c r="AJ376" s="91"/>
      <c r="AK376" s="91"/>
      <c r="AL376" s="61"/>
      <c r="AM376" s="61"/>
      <c r="AN376" s="61"/>
      <c r="AO376" s="61"/>
      <c r="AP376" s="61"/>
      <c r="AQ376" s="61"/>
      <c r="AR376" s="61"/>
      <c r="AS376" s="61"/>
      <c r="AT376" s="61"/>
      <c r="AU376" s="61"/>
      <c r="AV376" s="61"/>
      <c r="AW376" s="61"/>
      <c r="AX376" s="61"/>
      <c r="AY376" s="61"/>
      <c r="AZ376" s="61"/>
      <c r="BA376" s="61"/>
      <c r="BB376" s="61"/>
      <c r="BC376" s="61"/>
      <c r="BD376" s="61"/>
      <c r="BE376" s="61"/>
      <c r="BF376" s="61"/>
      <c r="BG376" s="61"/>
      <c r="BH376" s="61"/>
      <c r="BI376" s="61"/>
      <c r="BJ376" s="61"/>
      <c r="BK376" s="61"/>
      <c r="BL376" s="61"/>
      <c r="BM376" s="61"/>
      <c r="BN376" s="61"/>
      <c r="BO376" s="61"/>
      <c r="BP376" s="61"/>
      <c r="BQ376" s="61"/>
      <c r="BR376" s="61"/>
    </row>
    <row r="377" spans="1:78" ht="28" customHeight="1" x14ac:dyDescent="0.15">
      <c r="A377" s="91"/>
      <c r="B377" s="91"/>
      <c r="C377" s="91"/>
      <c r="D377" s="91"/>
      <c r="E377" s="38"/>
      <c r="F377" s="38"/>
      <c r="G377" s="38"/>
      <c r="H377" s="38"/>
      <c r="I377" s="38"/>
      <c r="J377" s="38"/>
      <c r="K377" s="37"/>
      <c r="L377" s="37"/>
      <c r="M377" s="37"/>
      <c r="N377" s="37"/>
      <c r="O377" s="37"/>
      <c r="P377" s="37"/>
      <c r="Q377" s="37"/>
      <c r="R377" s="37"/>
      <c r="S377" s="37"/>
      <c r="T377" s="37"/>
      <c r="U377" s="37"/>
      <c r="V377" s="37"/>
      <c r="W377" s="74"/>
      <c r="X377" s="74"/>
      <c r="Y377" s="74"/>
      <c r="Z377" s="74"/>
      <c r="AA377" s="74"/>
      <c r="AB377" s="74"/>
      <c r="AC377" s="74"/>
      <c r="AD377" s="74"/>
      <c r="AE377" s="74"/>
      <c r="AF377" s="74"/>
      <c r="AG377" s="74"/>
      <c r="AH377" s="91"/>
      <c r="AI377" s="91"/>
      <c r="AJ377" s="91"/>
      <c r="AK377" s="91"/>
      <c r="AL377" s="61"/>
      <c r="AM377" s="61"/>
      <c r="AN377" s="61"/>
      <c r="AO377" s="61"/>
      <c r="AP377" s="61"/>
      <c r="AQ377" s="61"/>
      <c r="AR377" s="61"/>
      <c r="AS377" s="61"/>
      <c r="AT377" s="61"/>
      <c r="AU377" s="61"/>
      <c r="AV377" s="61"/>
      <c r="AW377" s="61"/>
      <c r="AX377" s="61"/>
      <c r="AY377" s="61"/>
      <c r="AZ377" s="61"/>
      <c r="BA377" s="61"/>
      <c r="BB377" s="61"/>
      <c r="BC377" s="61"/>
      <c r="BD377" s="61"/>
      <c r="BE377" s="61"/>
      <c r="BF377" s="61"/>
      <c r="BG377" s="61"/>
      <c r="BH377" s="61"/>
      <c r="BI377" s="61"/>
      <c r="BJ377" s="61"/>
      <c r="BK377" s="61"/>
      <c r="BL377" s="61"/>
      <c r="BM377" s="61"/>
      <c r="BN377" s="61"/>
      <c r="BO377" s="61"/>
      <c r="BP377" s="61"/>
      <c r="BQ377" s="61"/>
      <c r="BR377" s="61"/>
    </row>
    <row r="378" spans="1:78" ht="28" customHeight="1" x14ac:dyDescent="0.15">
      <c r="A378" s="38"/>
      <c r="B378" s="38"/>
      <c r="C378" s="38"/>
      <c r="D378" s="38"/>
      <c r="E378" s="38"/>
      <c r="F378" s="38"/>
      <c r="G378" s="38"/>
      <c r="H378" s="38"/>
      <c r="I378" s="38"/>
      <c r="J378" s="38"/>
      <c r="K378" s="37"/>
      <c r="L378" s="37"/>
      <c r="M378" s="37"/>
      <c r="N378" s="37"/>
      <c r="O378" s="37"/>
      <c r="P378" s="37"/>
      <c r="Q378" s="37"/>
      <c r="R378" s="37"/>
      <c r="S378" s="37"/>
      <c r="T378" s="37"/>
      <c r="U378" s="37"/>
      <c r="V378" s="37"/>
      <c r="W378" s="74"/>
      <c r="X378" s="74"/>
      <c r="Y378" s="74"/>
      <c r="Z378" s="74"/>
      <c r="AA378" s="74"/>
      <c r="AB378" s="74"/>
      <c r="AC378" s="74"/>
      <c r="AD378" s="74"/>
      <c r="AE378" s="74"/>
      <c r="AF378" s="74"/>
      <c r="AG378" s="74"/>
      <c r="AH378" s="91"/>
      <c r="AI378" s="91"/>
      <c r="AJ378" s="91"/>
      <c r="AK378" s="91"/>
      <c r="AL378" s="61"/>
      <c r="AM378" s="61"/>
      <c r="AN378" s="61"/>
      <c r="AO378" s="61"/>
      <c r="AP378" s="61"/>
      <c r="AQ378" s="61"/>
      <c r="AR378" s="61"/>
      <c r="AS378" s="61"/>
      <c r="AT378" s="61"/>
      <c r="AU378" s="61"/>
      <c r="AV378" s="61"/>
      <c r="AW378" s="61"/>
      <c r="AX378" s="61"/>
      <c r="AY378" s="61"/>
      <c r="AZ378" s="61"/>
      <c r="BA378" s="61"/>
      <c r="BB378" s="61"/>
      <c r="BC378" s="61"/>
      <c r="BD378" s="61"/>
      <c r="BE378" s="61"/>
      <c r="BF378" s="61"/>
      <c r="BG378" s="61"/>
      <c r="BH378" s="61"/>
      <c r="BI378" s="61"/>
      <c r="BJ378" s="61"/>
      <c r="BK378" s="61"/>
      <c r="BL378" s="61"/>
      <c r="BM378" s="61"/>
      <c r="BN378" s="61"/>
      <c r="BO378" s="61"/>
      <c r="BP378" s="61"/>
      <c r="BQ378" s="61"/>
      <c r="BR378" s="61"/>
    </row>
    <row r="379" spans="1:78" ht="28" customHeight="1" x14ac:dyDescent="0.15">
      <c r="A379" s="74"/>
      <c r="B379" s="74"/>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c r="AA379" s="74"/>
      <c r="AB379" s="74"/>
      <c r="AC379" s="74"/>
      <c r="AD379" s="74"/>
      <c r="AE379" s="74"/>
      <c r="AF379" s="74"/>
      <c r="AG379" s="74"/>
      <c r="AH379" s="61"/>
      <c r="AI379" s="61"/>
      <c r="AJ379" s="61"/>
      <c r="AK379" s="61"/>
      <c r="AL379" s="61"/>
      <c r="AM379" s="61"/>
      <c r="AN379" s="61"/>
      <c r="AO379" s="61"/>
      <c r="AP379" s="61"/>
      <c r="AQ379" s="61"/>
      <c r="AR379" s="61"/>
      <c r="AS379" s="61"/>
      <c r="AT379" s="61"/>
      <c r="AU379" s="61"/>
      <c r="AV379" s="61"/>
      <c r="AW379" s="61"/>
      <c r="AX379" s="61"/>
      <c r="AY379" s="61"/>
      <c r="AZ379" s="61"/>
      <c r="BA379" s="61"/>
      <c r="BB379" s="61"/>
      <c r="BC379" s="61"/>
      <c r="BD379" s="61"/>
      <c r="BE379" s="61"/>
      <c r="BF379" s="61"/>
      <c r="BG379" s="61"/>
      <c r="BH379" s="61"/>
      <c r="BI379" s="61"/>
      <c r="BJ379" s="61"/>
      <c r="BK379" s="61"/>
      <c r="BL379" s="61"/>
      <c r="BM379" s="61"/>
      <c r="BN379" s="61"/>
      <c r="BO379" s="61"/>
      <c r="BP379" s="61"/>
      <c r="BQ379" s="61"/>
      <c r="BR379" s="61"/>
      <c r="BX379" s="74"/>
      <c r="BY379" s="74"/>
      <c r="BZ379" s="74"/>
    </row>
    <row r="380" spans="1:78" ht="28" customHeight="1" x14ac:dyDescent="0.15">
      <c r="A380" s="74"/>
      <c r="B380" s="74"/>
      <c r="C380" s="74"/>
      <c r="D380" s="74"/>
      <c r="E380" s="74"/>
      <c r="F380" s="74"/>
      <c r="G380" s="74"/>
      <c r="H380" s="74"/>
      <c r="I380" s="74"/>
      <c r="J380" s="74"/>
      <c r="K380" s="74"/>
      <c r="L380" s="74"/>
      <c r="M380" s="74"/>
      <c r="N380" s="74"/>
      <c r="O380" s="74"/>
      <c r="P380" s="74"/>
      <c r="Q380" s="74"/>
      <c r="R380" s="74"/>
      <c r="S380" s="74"/>
      <c r="T380" s="74"/>
      <c r="U380" s="74"/>
      <c r="V380" s="74"/>
      <c r="W380" s="74"/>
      <c r="X380" s="74"/>
      <c r="Y380" s="74"/>
      <c r="Z380" s="74"/>
      <c r="AA380" s="74"/>
      <c r="AB380" s="74"/>
      <c r="AC380" s="74"/>
      <c r="AD380" s="74"/>
      <c r="AE380" s="74"/>
      <c r="AF380" s="74"/>
      <c r="AG380" s="74"/>
      <c r="AH380" s="61"/>
      <c r="AI380" s="61"/>
      <c r="AJ380" s="61"/>
      <c r="AK380" s="61"/>
      <c r="AL380" s="61"/>
      <c r="AM380" s="61"/>
      <c r="AN380" s="61"/>
      <c r="AO380" s="61"/>
      <c r="AP380" s="61"/>
      <c r="AQ380" s="61"/>
      <c r="AR380" s="61"/>
      <c r="AS380" s="61"/>
      <c r="AT380" s="61"/>
      <c r="AU380" s="61"/>
      <c r="AV380" s="61"/>
      <c r="AW380" s="61"/>
      <c r="AX380" s="61"/>
      <c r="AY380" s="61"/>
      <c r="AZ380" s="61"/>
      <c r="BA380" s="61"/>
      <c r="BB380" s="61"/>
      <c r="BC380" s="61"/>
      <c r="BD380" s="61"/>
      <c r="BE380" s="61"/>
      <c r="BF380" s="61"/>
      <c r="BG380" s="61"/>
      <c r="BH380" s="61"/>
      <c r="BI380" s="61"/>
      <c r="BJ380" s="61"/>
      <c r="BK380" s="61"/>
      <c r="BL380" s="61"/>
      <c r="BM380" s="61"/>
      <c r="BN380" s="61"/>
      <c r="BO380" s="61"/>
      <c r="BP380" s="61"/>
      <c r="BQ380" s="61"/>
      <c r="BR380" s="61"/>
      <c r="BX380" s="74"/>
      <c r="BY380" s="74"/>
      <c r="BZ380" s="74"/>
    </row>
    <row r="381" spans="1:78" ht="28" customHeight="1" x14ac:dyDescent="0.15">
      <c r="A381" s="74"/>
      <c r="B381" s="74"/>
      <c r="C381" s="74"/>
      <c r="D381" s="74"/>
      <c r="E381" s="74"/>
      <c r="F381" s="74"/>
      <c r="G381" s="74"/>
      <c r="H381" s="74"/>
      <c r="I381" s="74"/>
      <c r="J381" s="74"/>
      <c r="K381" s="74"/>
      <c r="L381" s="74"/>
      <c r="M381" s="74"/>
      <c r="N381" s="74"/>
      <c r="O381" s="74"/>
      <c r="P381" s="74"/>
      <c r="Q381" s="74"/>
      <c r="R381" s="74"/>
      <c r="S381" s="74"/>
      <c r="T381" s="74"/>
      <c r="U381" s="74"/>
      <c r="V381" s="74"/>
      <c r="W381" s="74"/>
      <c r="X381" s="74"/>
      <c r="Y381" s="74"/>
      <c r="Z381" s="74"/>
      <c r="AA381" s="74"/>
      <c r="AB381" s="74"/>
      <c r="AC381" s="74"/>
      <c r="AD381" s="74"/>
      <c r="AE381" s="74"/>
      <c r="AF381" s="74"/>
      <c r="AG381" s="74"/>
      <c r="AH381" s="61"/>
      <c r="AI381" s="61"/>
      <c r="AJ381" s="61"/>
      <c r="AK381" s="61"/>
      <c r="AL381" s="61"/>
      <c r="AM381" s="61"/>
      <c r="AN381" s="61"/>
      <c r="AO381" s="61"/>
      <c r="AP381" s="61"/>
      <c r="AQ381" s="61"/>
      <c r="AR381" s="61"/>
      <c r="AS381" s="61"/>
      <c r="AT381" s="61"/>
      <c r="AU381" s="61"/>
      <c r="AV381" s="61"/>
      <c r="AW381" s="61"/>
      <c r="AX381" s="61"/>
      <c r="AY381" s="61"/>
      <c r="AZ381" s="61"/>
      <c r="BA381" s="61"/>
      <c r="BB381" s="61"/>
      <c r="BC381" s="61"/>
      <c r="BD381" s="61"/>
      <c r="BE381" s="61"/>
      <c r="BF381" s="61"/>
      <c r="BG381" s="61"/>
      <c r="BH381" s="61"/>
      <c r="BI381" s="61"/>
      <c r="BJ381" s="61"/>
      <c r="BK381" s="61"/>
      <c r="BL381" s="61"/>
      <c r="BM381" s="61"/>
      <c r="BN381" s="61"/>
      <c r="BO381" s="61"/>
      <c r="BP381" s="61"/>
      <c r="BQ381" s="61"/>
      <c r="BR381" s="61"/>
      <c r="BX381" s="74"/>
      <c r="BY381" s="74"/>
      <c r="BZ381" s="74"/>
    </row>
    <row r="382" spans="1:78" ht="28" customHeight="1" x14ac:dyDescent="0.15">
      <c r="A382" s="74"/>
      <c r="B382" s="74"/>
      <c r="C382" s="74"/>
      <c r="D382" s="74"/>
      <c r="E382" s="74"/>
      <c r="F382" s="103"/>
      <c r="G382" s="103"/>
      <c r="H382" s="103"/>
      <c r="I382" s="103"/>
      <c r="J382" s="103"/>
      <c r="K382" s="74"/>
      <c r="L382" s="74"/>
      <c r="M382" s="74"/>
      <c r="N382" s="74"/>
      <c r="O382" s="74"/>
      <c r="P382" s="74"/>
      <c r="Q382" s="74"/>
      <c r="R382" s="74"/>
      <c r="S382" s="74"/>
      <c r="T382" s="74"/>
      <c r="U382" s="74"/>
      <c r="V382" s="74"/>
      <c r="W382" s="74"/>
      <c r="X382" s="74"/>
      <c r="Y382" s="74"/>
      <c r="Z382" s="74"/>
      <c r="AA382" s="74"/>
      <c r="AB382" s="74"/>
      <c r="AC382" s="74"/>
      <c r="AD382" s="74"/>
      <c r="AE382" s="74"/>
      <c r="AF382" s="74"/>
      <c r="AG382" s="74"/>
      <c r="AH382" s="61"/>
      <c r="AI382" s="61"/>
      <c r="AJ382" s="61"/>
      <c r="AK382" s="61"/>
      <c r="AL382" s="61"/>
      <c r="AM382" s="61"/>
      <c r="AN382" s="61"/>
      <c r="AO382" s="61"/>
      <c r="AP382" s="61"/>
      <c r="AQ382" s="61"/>
      <c r="AR382" s="61"/>
      <c r="AS382" s="61"/>
      <c r="AT382" s="61"/>
      <c r="AU382" s="61"/>
      <c r="AV382" s="61"/>
      <c r="AW382" s="61"/>
      <c r="AX382" s="61"/>
      <c r="AY382" s="61"/>
      <c r="AZ382" s="61"/>
      <c r="BA382" s="61"/>
      <c r="BB382" s="61"/>
      <c r="BC382" s="61"/>
      <c r="BD382" s="61"/>
      <c r="BE382" s="61"/>
      <c r="BF382" s="61"/>
      <c r="BG382" s="61"/>
      <c r="BH382" s="61"/>
      <c r="BI382" s="61"/>
      <c r="BJ382" s="61"/>
      <c r="BK382" s="61"/>
      <c r="BL382" s="61"/>
      <c r="BM382" s="61"/>
      <c r="BN382" s="61"/>
      <c r="BO382" s="61"/>
      <c r="BP382" s="61"/>
      <c r="BQ382" s="61"/>
      <c r="BR382" s="61"/>
      <c r="BX382" s="74"/>
      <c r="BY382" s="74"/>
      <c r="BZ382" s="74"/>
    </row>
    <row r="383" spans="1:78" s="76" customFormat="1" ht="28" customHeight="1" x14ac:dyDescent="0.15">
      <c r="F383" s="103"/>
      <c r="G383" s="103"/>
      <c r="H383" s="103"/>
      <c r="I383" s="103"/>
      <c r="J383" s="103"/>
      <c r="AH383" s="61"/>
      <c r="AI383" s="61"/>
      <c r="AJ383" s="61"/>
      <c r="AK383" s="61"/>
      <c r="AL383" s="61"/>
      <c r="AM383" s="61"/>
      <c r="AN383" s="61"/>
      <c r="AO383" s="61"/>
      <c r="AP383" s="61"/>
      <c r="AQ383" s="61"/>
      <c r="AR383" s="61"/>
      <c r="AS383" s="61"/>
      <c r="AT383" s="61"/>
      <c r="AU383" s="61"/>
      <c r="AV383" s="61"/>
      <c r="AW383" s="61"/>
      <c r="AX383" s="61"/>
      <c r="AY383" s="61"/>
      <c r="AZ383" s="61"/>
      <c r="BA383" s="61"/>
      <c r="BB383" s="61"/>
      <c r="BC383" s="61"/>
      <c r="BD383" s="61"/>
      <c r="BE383" s="61"/>
      <c r="BF383" s="61"/>
      <c r="BG383" s="61"/>
      <c r="BH383" s="61"/>
      <c r="BI383" s="61"/>
      <c r="BJ383" s="61"/>
      <c r="BK383" s="61"/>
      <c r="BL383" s="61"/>
      <c r="BM383" s="61"/>
      <c r="BN383" s="61"/>
      <c r="BO383" s="61"/>
      <c r="BP383" s="61"/>
      <c r="BQ383" s="61"/>
      <c r="BR383" s="61"/>
      <c r="BS383" s="51"/>
      <c r="BT383" s="93"/>
      <c r="BU383" s="51"/>
      <c r="BV383" s="51"/>
      <c r="BW383" s="51"/>
    </row>
    <row r="384" spans="1:78" s="76" customFormat="1" ht="28" customHeight="1" x14ac:dyDescent="0.15">
      <c r="F384" s="103"/>
      <c r="G384" s="103"/>
      <c r="H384" s="103"/>
      <c r="I384" s="103"/>
      <c r="J384" s="103"/>
      <c r="AH384" s="61"/>
      <c r="AI384" s="61"/>
      <c r="AJ384" s="61"/>
      <c r="AK384" s="61"/>
      <c r="AL384" s="61"/>
      <c r="AM384" s="61"/>
      <c r="AN384" s="61"/>
      <c r="AO384" s="61"/>
      <c r="AP384" s="61"/>
      <c r="AQ384" s="61"/>
      <c r="AR384" s="61"/>
      <c r="AS384" s="61"/>
      <c r="AT384" s="61"/>
      <c r="AU384" s="61"/>
      <c r="AV384" s="61"/>
      <c r="AW384" s="61"/>
      <c r="AX384" s="61"/>
      <c r="AY384" s="61"/>
      <c r="AZ384" s="61"/>
      <c r="BA384" s="61"/>
      <c r="BB384" s="61"/>
      <c r="BC384" s="61"/>
      <c r="BD384" s="61"/>
      <c r="BE384" s="61"/>
      <c r="BF384" s="61"/>
      <c r="BG384" s="61"/>
      <c r="BH384" s="61"/>
      <c r="BI384" s="61"/>
      <c r="BJ384" s="61"/>
      <c r="BK384" s="61"/>
      <c r="BL384" s="61"/>
      <c r="BM384" s="61"/>
      <c r="BN384" s="61"/>
      <c r="BO384" s="61"/>
      <c r="BP384" s="61"/>
      <c r="BQ384" s="61"/>
      <c r="BR384" s="61"/>
      <c r="BS384" s="51"/>
      <c r="BT384" s="93"/>
      <c r="BU384" s="51"/>
      <c r="BV384" s="51"/>
      <c r="BW384" s="51"/>
    </row>
    <row r="385" spans="1:75" s="76" customFormat="1" ht="28" customHeight="1" x14ac:dyDescent="0.15">
      <c r="F385" s="103"/>
      <c r="G385" s="103"/>
      <c r="H385" s="103"/>
      <c r="I385" s="103"/>
      <c r="J385" s="103"/>
      <c r="AH385" s="61"/>
      <c r="AI385" s="61"/>
      <c r="AJ385" s="61"/>
      <c r="AK385" s="61"/>
      <c r="AL385" s="61"/>
      <c r="AM385" s="61"/>
      <c r="AN385" s="61"/>
      <c r="AO385" s="61"/>
      <c r="AP385" s="61"/>
      <c r="AQ385" s="61"/>
      <c r="AR385" s="61"/>
      <c r="AS385" s="61"/>
      <c r="AT385" s="61"/>
      <c r="AU385" s="61"/>
      <c r="AV385" s="61"/>
      <c r="AW385" s="61"/>
      <c r="AX385" s="61"/>
      <c r="AY385" s="61"/>
      <c r="AZ385" s="61"/>
      <c r="BA385" s="61"/>
      <c r="BB385" s="61"/>
      <c r="BC385" s="61"/>
      <c r="BD385" s="61"/>
      <c r="BE385" s="61"/>
      <c r="BF385" s="61"/>
      <c r="BG385" s="61"/>
      <c r="BH385" s="61"/>
      <c r="BI385" s="61"/>
      <c r="BJ385" s="61"/>
      <c r="BK385" s="61"/>
      <c r="BL385" s="61"/>
      <c r="BM385" s="61"/>
      <c r="BN385" s="61"/>
      <c r="BO385" s="61"/>
      <c r="BP385" s="61"/>
      <c r="BQ385" s="61"/>
      <c r="BR385" s="61"/>
      <c r="BS385" s="51"/>
      <c r="BT385" s="93"/>
      <c r="BU385" s="51"/>
      <c r="BV385" s="51"/>
      <c r="BW385" s="51"/>
    </row>
    <row r="386" spans="1:75" s="76" customFormat="1" ht="28" customHeight="1" x14ac:dyDescent="0.15">
      <c r="F386" s="103"/>
      <c r="G386" s="103"/>
      <c r="H386" s="103"/>
      <c r="I386" s="103"/>
      <c r="J386" s="103"/>
      <c r="AH386" s="61"/>
      <c r="AI386" s="61"/>
      <c r="AJ386" s="61"/>
      <c r="AK386" s="61"/>
      <c r="AL386" s="61"/>
      <c r="AM386" s="61"/>
      <c r="AN386" s="61"/>
      <c r="AO386" s="61"/>
      <c r="AP386" s="61"/>
      <c r="AQ386" s="61"/>
      <c r="AR386" s="61"/>
      <c r="AS386" s="61"/>
      <c r="AT386" s="61"/>
      <c r="AU386" s="61"/>
      <c r="AV386" s="61"/>
      <c r="AW386" s="61"/>
      <c r="AX386" s="61"/>
      <c r="AY386" s="61"/>
      <c r="AZ386" s="61"/>
      <c r="BA386" s="61"/>
      <c r="BB386" s="61"/>
      <c r="BC386" s="61"/>
      <c r="BD386" s="61"/>
      <c r="BE386" s="61"/>
      <c r="BF386" s="61"/>
      <c r="BG386" s="61"/>
      <c r="BH386" s="61"/>
      <c r="BI386" s="61"/>
      <c r="BJ386" s="61"/>
      <c r="BK386" s="61"/>
      <c r="BL386" s="61"/>
      <c r="BM386" s="61"/>
      <c r="BN386" s="61"/>
      <c r="BO386" s="61"/>
      <c r="BP386" s="61"/>
      <c r="BQ386" s="61"/>
      <c r="BR386" s="61"/>
      <c r="BS386" s="51"/>
      <c r="BT386" s="93"/>
      <c r="BU386" s="51"/>
      <c r="BV386" s="51"/>
      <c r="BW386" s="51"/>
    </row>
    <row r="387" spans="1:75" s="76" customFormat="1" ht="28" customHeight="1" x14ac:dyDescent="0.15">
      <c r="F387" s="103"/>
      <c r="G387" s="103"/>
      <c r="H387" s="103"/>
      <c r="I387" s="103"/>
      <c r="J387" s="103"/>
      <c r="AH387" s="61"/>
      <c r="AI387" s="61"/>
      <c r="AJ387" s="61"/>
      <c r="AK387" s="61"/>
      <c r="AL387" s="61"/>
      <c r="AM387" s="61"/>
      <c r="AN387" s="61"/>
      <c r="AO387" s="61"/>
      <c r="AP387" s="61"/>
      <c r="AQ387" s="61"/>
      <c r="AR387" s="61"/>
      <c r="AS387" s="61"/>
      <c r="AT387" s="61"/>
      <c r="AU387" s="61"/>
      <c r="AV387" s="61"/>
      <c r="AW387" s="61"/>
      <c r="AX387" s="61"/>
      <c r="AY387" s="61"/>
      <c r="AZ387" s="61"/>
      <c r="BA387" s="61"/>
      <c r="BB387" s="61"/>
      <c r="BC387" s="61"/>
      <c r="BD387" s="61"/>
      <c r="BE387" s="61"/>
      <c r="BF387" s="61"/>
      <c r="BG387" s="61"/>
      <c r="BH387" s="61"/>
      <c r="BI387" s="61"/>
      <c r="BJ387" s="61"/>
      <c r="BK387" s="61"/>
      <c r="BL387" s="61"/>
      <c r="BM387" s="61"/>
      <c r="BN387" s="61"/>
      <c r="BO387" s="61"/>
      <c r="BP387" s="61"/>
      <c r="BQ387" s="61"/>
      <c r="BR387" s="61"/>
      <c r="BS387" s="51"/>
      <c r="BT387" s="93"/>
      <c r="BU387" s="51"/>
      <c r="BV387" s="51"/>
      <c r="BW387" s="51"/>
    </row>
    <row r="388" spans="1:75" s="76" customFormat="1" ht="28" customHeight="1" x14ac:dyDescent="0.15">
      <c r="F388" s="103"/>
      <c r="G388" s="103"/>
      <c r="H388" s="103"/>
      <c r="I388" s="103"/>
      <c r="J388" s="103"/>
      <c r="AH388" s="61"/>
      <c r="AI388" s="61"/>
      <c r="AJ388" s="61"/>
      <c r="AK388" s="61"/>
      <c r="AL388" s="61"/>
      <c r="AM388" s="61"/>
      <c r="AN388" s="61"/>
      <c r="AO388" s="61"/>
      <c r="AP388" s="61"/>
      <c r="AQ388" s="61"/>
      <c r="AR388" s="61"/>
      <c r="AS388" s="61"/>
      <c r="AT388" s="61"/>
      <c r="AU388" s="61"/>
      <c r="AV388" s="61"/>
      <c r="AW388" s="61"/>
      <c r="AX388" s="61"/>
      <c r="AY388" s="61"/>
      <c r="AZ388" s="61"/>
      <c r="BA388" s="61"/>
      <c r="BB388" s="61"/>
      <c r="BC388" s="61"/>
      <c r="BD388" s="61"/>
      <c r="BE388" s="61"/>
      <c r="BF388" s="61"/>
      <c r="BG388" s="61"/>
      <c r="BH388" s="61"/>
      <c r="BI388" s="61"/>
      <c r="BJ388" s="61"/>
      <c r="BK388" s="61"/>
      <c r="BL388" s="61"/>
      <c r="BM388" s="61"/>
      <c r="BN388" s="61"/>
      <c r="BO388" s="61"/>
      <c r="BP388" s="61"/>
      <c r="BQ388" s="61"/>
      <c r="BR388" s="61"/>
      <c r="BS388" s="51"/>
      <c r="BT388" s="93"/>
      <c r="BU388" s="51"/>
      <c r="BV388" s="51"/>
      <c r="BW388" s="51"/>
    </row>
    <row r="389" spans="1:75" ht="28" customHeight="1" x14ac:dyDescent="0.15">
      <c r="A389" s="74"/>
      <c r="B389" s="74"/>
      <c r="C389" s="74"/>
      <c r="D389" s="74"/>
      <c r="E389" s="74"/>
      <c r="F389" s="103"/>
      <c r="G389" s="103"/>
      <c r="H389" s="103"/>
      <c r="I389" s="103"/>
      <c r="J389" s="103"/>
      <c r="K389" s="74"/>
      <c r="L389" s="74"/>
      <c r="M389" s="74"/>
      <c r="N389" s="74"/>
      <c r="O389" s="74"/>
      <c r="P389" s="74"/>
      <c r="Q389" s="74"/>
      <c r="R389" s="74"/>
      <c r="S389" s="74"/>
      <c r="T389" s="74"/>
      <c r="U389" s="74"/>
      <c r="V389" s="74"/>
      <c r="Z389" s="61"/>
      <c r="AA389" s="61"/>
      <c r="AB389" s="91"/>
      <c r="AC389" s="91"/>
      <c r="AD389" s="91"/>
      <c r="AE389" s="91"/>
      <c r="AF389" s="91"/>
      <c r="AG389" s="91"/>
      <c r="AH389" s="91"/>
      <c r="AI389" s="91"/>
      <c r="AJ389" s="91"/>
      <c r="AK389" s="91"/>
      <c r="AL389" s="61"/>
      <c r="AM389" s="61"/>
      <c r="AN389" s="61"/>
      <c r="AO389" s="61"/>
      <c r="AP389" s="61"/>
      <c r="AQ389" s="61"/>
      <c r="AR389" s="61"/>
      <c r="AS389" s="61"/>
      <c r="AT389" s="61"/>
      <c r="AU389" s="61"/>
      <c r="AV389" s="61"/>
      <c r="AW389" s="61"/>
      <c r="AX389" s="61"/>
      <c r="AY389" s="61"/>
      <c r="AZ389" s="61"/>
      <c r="BA389" s="61"/>
      <c r="BB389" s="61"/>
      <c r="BC389" s="61"/>
      <c r="BD389" s="61"/>
      <c r="BE389" s="61"/>
      <c r="BF389" s="61"/>
      <c r="BG389" s="61"/>
      <c r="BH389" s="61"/>
      <c r="BI389" s="61"/>
      <c r="BJ389" s="61"/>
      <c r="BK389" s="61"/>
      <c r="BL389" s="61"/>
      <c r="BM389" s="61"/>
      <c r="BN389" s="61"/>
      <c r="BO389" s="61"/>
      <c r="BP389" s="61"/>
      <c r="BQ389" s="61"/>
      <c r="BR389" s="61"/>
    </row>
    <row r="390" spans="1:75" ht="28" customHeight="1" x14ac:dyDescent="0.15">
      <c r="A390" s="74"/>
      <c r="B390" s="74"/>
      <c r="C390" s="74"/>
      <c r="D390" s="74"/>
      <c r="E390" s="74"/>
      <c r="F390" s="74"/>
      <c r="G390" s="74"/>
      <c r="H390" s="74"/>
      <c r="I390" s="74"/>
      <c r="J390" s="74"/>
      <c r="K390" s="74"/>
      <c r="L390" s="74"/>
      <c r="M390" s="74"/>
      <c r="N390" s="74"/>
      <c r="O390" s="74"/>
      <c r="P390" s="74"/>
      <c r="Q390" s="74"/>
      <c r="R390" s="74"/>
      <c r="S390" s="74"/>
      <c r="T390" s="74"/>
      <c r="U390" s="74"/>
      <c r="V390" s="74"/>
      <c r="Z390" s="61"/>
      <c r="AA390" s="61"/>
      <c r="AB390" s="91"/>
      <c r="AC390" s="91"/>
      <c r="AD390" s="91"/>
      <c r="AE390" s="91"/>
      <c r="AF390" s="91"/>
      <c r="AG390" s="91"/>
      <c r="AH390" s="91"/>
      <c r="AI390" s="91"/>
      <c r="AJ390" s="91"/>
      <c r="AK390" s="91"/>
      <c r="AL390" s="61"/>
      <c r="AM390" s="61"/>
      <c r="AN390" s="61"/>
      <c r="AO390" s="61"/>
      <c r="AP390" s="61"/>
      <c r="AQ390" s="61"/>
      <c r="AR390" s="61"/>
      <c r="AS390" s="61"/>
      <c r="AT390" s="61"/>
      <c r="AU390" s="61"/>
      <c r="AV390" s="61"/>
      <c r="AW390" s="61"/>
      <c r="AX390" s="61"/>
      <c r="AY390" s="61"/>
      <c r="AZ390" s="61"/>
      <c r="BA390" s="61"/>
      <c r="BB390" s="61"/>
      <c r="BC390" s="61"/>
      <c r="BD390" s="61"/>
      <c r="BE390" s="61"/>
      <c r="BF390" s="61"/>
      <c r="BG390" s="61"/>
      <c r="BH390" s="61"/>
      <c r="BI390" s="61"/>
      <c r="BJ390" s="61"/>
      <c r="BK390" s="61"/>
      <c r="BL390" s="61"/>
      <c r="BM390" s="61"/>
      <c r="BN390" s="61"/>
      <c r="BO390" s="61"/>
      <c r="BP390" s="61"/>
      <c r="BQ390" s="61"/>
      <c r="BR390" s="61"/>
    </row>
    <row r="391" spans="1:75" ht="28" customHeight="1" x14ac:dyDescent="0.15">
      <c r="A391" s="74"/>
      <c r="B391" s="74"/>
      <c r="C391" s="74"/>
      <c r="D391" s="74"/>
      <c r="E391" s="74"/>
      <c r="F391" s="74"/>
      <c r="G391" s="74"/>
      <c r="H391" s="74"/>
      <c r="I391" s="74"/>
      <c r="J391" s="74"/>
      <c r="K391" s="74"/>
      <c r="L391" s="74"/>
      <c r="M391" s="74"/>
      <c r="N391" s="74"/>
      <c r="O391" s="74"/>
      <c r="P391" s="74"/>
      <c r="Q391" s="74"/>
      <c r="R391" s="74"/>
      <c r="S391" s="74"/>
      <c r="T391" s="74"/>
      <c r="U391" s="74"/>
      <c r="V391" s="74"/>
      <c r="Z391" s="61"/>
      <c r="AA391" s="61"/>
      <c r="AB391" s="91"/>
      <c r="AC391" s="91"/>
      <c r="AD391" s="91"/>
      <c r="AE391" s="91"/>
      <c r="AF391" s="91"/>
      <c r="AG391" s="91"/>
      <c r="AH391" s="91"/>
      <c r="AI391" s="91"/>
      <c r="AJ391" s="91"/>
      <c r="AK391" s="91"/>
      <c r="AL391" s="61"/>
      <c r="AM391" s="61"/>
      <c r="AN391" s="61"/>
      <c r="AO391" s="61"/>
      <c r="AP391" s="61"/>
      <c r="AQ391" s="61"/>
      <c r="AR391" s="61"/>
      <c r="AS391" s="61"/>
      <c r="AT391" s="61"/>
      <c r="AU391" s="61"/>
      <c r="AV391" s="61"/>
      <c r="AW391" s="61"/>
      <c r="AX391" s="61"/>
      <c r="AY391" s="61"/>
      <c r="AZ391" s="61"/>
      <c r="BA391" s="61"/>
      <c r="BB391" s="61"/>
      <c r="BC391" s="61"/>
      <c r="BD391" s="61"/>
      <c r="BE391" s="61"/>
      <c r="BF391" s="61"/>
      <c r="BG391" s="61"/>
      <c r="BH391" s="61"/>
      <c r="BI391" s="61"/>
      <c r="BJ391" s="61"/>
      <c r="BK391" s="61"/>
      <c r="BL391" s="61"/>
      <c r="BM391" s="61"/>
      <c r="BN391" s="61"/>
      <c r="BO391" s="61"/>
      <c r="BP391" s="61"/>
      <c r="BQ391" s="61"/>
      <c r="BR391" s="61"/>
    </row>
    <row r="392" spans="1:75" ht="28" customHeight="1" x14ac:dyDescent="0.15">
      <c r="A392" s="74"/>
      <c r="B392" s="74"/>
      <c r="C392" s="74"/>
      <c r="D392" s="74"/>
      <c r="E392" s="74"/>
      <c r="F392" s="74"/>
      <c r="G392" s="74"/>
      <c r="H392" s="74"/>
      <c r="I392" s="74"/>
      <c r="J392" s="74"/>
      <c r="K392" s="74"/>
      <c r="L392" s="74"/>
      <c r="M392" s="74"/>
      <c r="N392" s="74"/>
      <c r="O392" s="74"/>
      <c r="P392" s="74"/>
      <c r="Q392" s="74"/>
      <c r="R392" s="74"/>
      <c r="S392" s="74"/>
      <c r="T392" s="74"/>
      <c r="U392" s="74"/>
      <c r="V392" s="74"/>
      <c r="Z392" s="61"/>
      <c r="AA392" s="61"/>
      <c r="AB392" s="91"/>
      <c r="AC392" s="91"/>
      <c r="AD392" s="91"/>
      <c r="AE392" s="91"/>
      <c r="AF392" s="91"/>
      <c r="AG392" s="91"/>
      <c r="AH392" s="91"/>
      <c r="AI392" s="91"/>
      <c r="AJ392" s="91"/>
      <c r="AK392" s="91"/>
      <c r="AL392" s="61"/>
      <c r="AM392" s="61"/>
      <c r="AN392" s="61"/>
      <c r="AO392" s="61"/>
      <c r="AP392" s="61"/>
      <c r="AQ392" s="61"/>
      <c r="AR392" s="61"/>
      <c r="AS392" s="61"/>
      <c r="AT392" s="61"/>
      <c r="AU392" s="61"/>
      <c r="AV392" s="61"/>
      <c r="AW392" s="61"/>
      <c r="AX392" s="61"/>
      <c r="AY392" s="61"/>
      <c r="AZ392" s="61"/>
      <c r="BA392" s="61"/>
      <c r="BB392" s="61"/>
      <c r="BC392" s="61"/>
      <c r="BD392" s="61"/>
      <c r="BE392" s="61"/>
      <c r="BF392" s="61"/>
      <c r="BG392" s="61"/>
      <c r="BH392" s="61"/>
      <c r="BI392" s="61"/>
      <c r="BJ392" s="61"/>
      <c r="BK392" s="61"/>
      <c r="BL392" s="61"/>
      <c r="BM392" s="61"/>
      <c r="BN392" s="61"/>
      <c r="BO392" s="61"/>
      <c r="BP392" s="61"/>
      <c r="BQ392" s="61"/>
      <c r="BR392" s="61"/>
    </row>
    <row r="393" spans="1:75" ht="28" customHeight="1" x14ac:dyDescent="0.15">
      <c r="A393" s="74"/>
      <c r="B393" s="74"/>
      <c r="C393" s="74"/>
      <c r="D393" s="74"/>
      <c r="E393" s="74"/>
      <c r="F393" s="74"/>
      <c r="G393" s="74"/>
      <c r="H393" s="74"/>
      <c r="I393" s="74"/>
      <c r="J393" s="74"/>
      <c r="K393" s="74"/>
      <c r="L393" s="74"/>
      <c r="M393" s="74"/>
      <c r="N393" s="74"/>
      <c r="O393" s="74"/>
      <c r="P393" s="74"/>
      <c r="Q393" s="74"/>
      <c r="R393" s="74"/>
      <c r="S393" s="74"/>
      <c r="T393" s="74"/>
      <c r="U393" s="74"/>
      <c r="V393" s="74"/>
      <c r="Z393" s="61"/>
      <c r="AA393" s="61"/>
      <c r="AB393" s="91"/>
      <c r="AC393" s="91"/>
      <c r="AD393" s="91"/>
      <c r="AE393" s="91"/>
      <c r="AF393" s="91"/>
      <c r="AG393" s="91"/>
      <c r="AH393" s="91"/>
      <c r="AI393" s="91"/>
      <c r="AJ393" s="91"/>
      <c r="AK393" s="91"/>
      <c r="AL393" s="61"/>
      <c r="AM393" s="61"/>
      <c r="AN393" s="61"/>
      <c r="AO393" s="61"/>
      <c r="AP393" s="61"/>
      <c r="AQ393" s="61"/>
      <c r="AR393" s="61"/>
      <c r="AS393" s="61"/>
      <c r="AT393" s="61"/>
      <c r="AU393" s="61"/>
      <c r="AV393" s="61"/>
      <c r="AW393" s="61"/>
      <c r="AX393" s="61"/>
      <c r="AY393" s="61"/>
      <c r="AZ393" s="61"/>
      <c r="BA393" s="61"/>
      <c r="BB393" s="61"/>
      <c r="BC393" s="61"/>
      <c r="BD393" s="61"/>
      <c r="BE393" s="61"/>
      <c r="BF393" s="61"/>
      <c r="BG393" s="61"/>
      <c r="BH393" s="61"/>
      <c r="BI393" s="61"/>
      <c r="BJ393" s="61"/>
      <c r="BK393" s="61"/>
      <c r="BL393" s="61"/>
      <c r="BM393" s="61"/>
      <c r="BN393" s="61"/>
      <c r="BO393" s="61"/>
      <c r="BP393" s="61"/>
      <c r="BQ393" s="61"/>
      <c r="BR393" s="61"/>
    </row>
    <row r="394" spans="1:75" ht="28" customHeight="1" x14ac:dyDescent="0.15">
      <c r="A394" s="74"/>
      <c r="B394" s="74"/>
      <c r="C394" s="74"/>
      <c r="D394" s="74"/>
      <c r="E394" s="74"/>
      <c r="F394" s="74"/>
      <c r="G394" s="74"/>
      <c r="H394" s="74"/>
      <c r="I394" s="74"/>
      <c r="J394" s="74"/>
      <c r="K394" s="74"/>
      <c r="L394" s="74"/>
      <c r="M394" s="74"/>
      <c r="N394" s="74"/>
      <c r="O394" s="74"/>
      <c r="P394" s="74"/>
      <c r="Q394" s="74"/>
      <c r="R394" s="74"/>
      <c r="S394" s="74"/>
      <c r="T394" s="74"/>
      <c r="U394" s="74"/>
      <c r="V394" s="74"/>
      <c r="Z394" s="61"/>
      <c r="AA394" s="61"/>
      <c r="AB394" s="91"/>
      <c r="AC394" s="91"/>
      <c r="AD394" s="91"/>
      <c r="AE394" s="91"/>
      <c r="AF394" s="91"/>
      <c r="AG394" s="91"/>
      <c r="AH394" s="91"/>
      <c r="AI394" s="91"/>
      <c r="AJ394" s="91"/>
      <c r="AK394" s="91"/>
      <c r="AL394" s="61"/>
      <c r="AM394" s="61"/>
      <c r="AN394" s="61"/>
      <c r="AO394" s="61"/>
      <c r="AP394" s="61"/>
      <c r="AQ394" s="61"/>
      <c r="AR394" s="61"/>
      <c r="AS394" s="61"/>
      <c r="AT394" s="61"/>
      <c r="AU394" s="61"/>
      <c r="AV394" s="61"/>
      <c r="AW394" s="61"/>
      <c r="AX394" s="61"/>
      <c r="AY394" s="61"/>
      <c r="AZ394" s="61"/>
      <c r="BA394" s="61"/>
      <c r="BB394" s="61"/>
      <c r="BC394" s="61"/>
      <c r="BD394" s="61"/>
      <c r="BE394" s="61"/>
      <c r="BF394" s="61"/>
      <c r="BG394" s="61"/>
      <c r="BH394" s="61"/>
      <c r="BI394" s="61"/>
      <c r="BJ394" s="61"/>
      <c r="BK394" s="61"/>
      <c r="BL394" s="61"/>
      <c r="BM394" s="61"/>
      <c r="BN394" s="61"/>
      <c r="BO394" s="61"/>
      <c r="BP394" s="61"/>
      <c r="BQ394" s="61"/>
      <c r="BR394" s="61"/>
    </row>
    <row r="395" spans="1:75" ht="28" customHeight="1" x14ac:dyDescent="0.15">
      <c r="A395" s="74"/>
      <c r="B395" s="74"/>
      <c r="C395" s="74"/>
      <c r="D395" s="74"/>
      <c r="E395" s="74"/>
      <c r="F395" s="74"/>
      <c r="G395" s="74"/>
      <c r="H395" s="74"/>
      <c r="I395" s="74"/>
      <c r="J395" s="74"/>
      <c r="K395" s="74"/>
      <c r="L395" s="74"/>
      <c r="M395" s="74"/>
      <c r="N395" s="74"/>
      <c r="O395" s="74"/>
      <c r="P395" s="74"/>
      <c r="Q395" s="74"/>
      <c r="R395" s="74"/>
      <c r="S395" s="74"/>
      <c r="T395" s="74"/>
      <c r="U395" s="74"/>
      <c r="V395" s="74"/>
      <c r="Z395" s="61"/>
      <c r="AA395" s="61"/>
      <c r="AB395" s="91"/>
      <c r="AC395" s="91"/>
      <c r="AD395" s="91"/>
      <c r="AE395" s="91"/>
      <c r="AF395" s="91"/>
      <c r="AG395" s="91"/>
      <c r="AH395" s="91"/>
      <c r="AI395" s="91"/>
      <c r="AJ395" s="91"/>
      <c r="AK395" s="91"/>
      <c r="AL395" s="61"/>
      <c r="AM395" s="61"/>
      <c r="AN395" s="61"/>
      <c r="AO395" s="61"/>
      <c r="AP395" s="61"/>
      <c r="AQ395" s="61"/>
      <c r="AR395" s="61"/>
      <c r="AS395" s="61"/>
      <c r="AT395" s="61"/>
      <c r="AU395" s="61"/>
      <c r="AV395" s="61"/>
      <c r="AW395" s="61"/>
      <c r="AX395" s="61"/>
      <c r="AY395" s="61"/>
      <c r="AZ395" s="61"/>
      <c r="BA395" s="61"/>
      <c r="BB395" s="61"/>
      <c r="BC395" s="61"/>
      <c r="BD395" s="61"/>
      <c r="BE395" s="61"/>
      <c r="BF395" s="61"/>
      <c r="BG395" s="61"/>
      <c r="BH395" s="61"/>
      <c r="BI395" s="61"/>
      <c r="BJ395" s="61"/>
      <c r="BK395" s="61"/>
      <c r="BL395" s="61"/>
      <c r="BM395" s="61"/>
      <c r="BN395" s="61"/>
      <c r="BO395" s="61"/>
      <c r="BP395" s="61"/>
      <c r="BQ395" s="61"/>
      <c r="BR395" s="61"/>
    </row>
    <row r="396" spans="1:75" ht="28" customHeight="1" x14ac:dyDescent="0.15">
      <c r="A396" s="74"/>
      <c r="B396" s="74"/>
      <c r="C396" s="74"/>
      <c r="D396" s="74"/>
      <c r="E396" s="74"/>
      <c r="F396" s="74"/>
      <c r="G396" s="74"/>
      <c r="H396" s="74"/>
      <c r="I396" s="74"/>
      <c r="J396" s="74"/>
      <c r="K396" s="74"/>
      <c r="L396" s="74"/>
      <c r="M396" s="74"/>
      <c r="N396" s="74"/>
      <c r="O396" s="74"/>
      <c r="P396" s="74"/>
      <c r="Q396" s="74"/>
      <c r="R396" s="74"/>
      <c r="S396" s="74"/>
      <c r="T396" s="74"/>
      <c r="U396" s="74"/>
      <c r="V396" s="74"/>
      <c r="Z396" s="61"/>
      <c r="AA396" s="61"/>
      <c r="AB396" s="91"/>
      <c r="AC396" s="91"/>
      <c r="AD396" s="91"/>
      <c r="AE396" s="91"/>
      <c r="AF396" s="91"/>
      <c r="AG396" s="91"/>
      <c r="AH396" s="91"/>
      <c r="AI396" s="91"/>
      <c r="AJ396" s="91"/>
      <c r="AK396" s="91"/>
      <c r="AL396" s="61"/>
      <c r="AM396" s="61"/>
      <c r="AN396" s="61"/>
      <c r="AO396" s="61"/>
      <c r="AP396" s="61"/>
      <c r="AQ396" s="61"/>
      <c r="AR396" s="61"/>
      <c r="AS396" s="61"/>
      <c r="AT396" s="61"/>
      <c r="AU396" s="61"/>
      <c r="AV396" s="61"/>
      <c r="AW396" s="61"/>
      <c r="AX396" s="61"/>
      <c r="AY396" s="61"/>
      <c r="AZ396" s="61"/>
      <c r="BA396" s="61"/>
      <c r="BB396" s="61"/>
      <c r="BC396" s="61"/>
      <c r="BD396" s="61"/>
      <c r="BE396" s="61"/>
      <c r="BF396" s="61"/>
      <c r="BG396" s="61"/>
      <c r="BH396" s="61"/>
      <c r="BI396" s="61"/>
      <c r="BJ396" s="61"/>
      <c r="BK396" s="61"/>
      <c r="BL396" s="61"/>
      <c r="BM396" s="61"/>
      <c r="BN396" s="61"/>
      <c r="BO396" s="61"/>
      <c r="BP396" s="61"/>
      <c r="BQ396" s="61"/>
      <c r="BR396" s="61"/>
    </row>
    <row r="397" spans="1:75" ht="28" customHeight="1" x14ac:dyDescent="0.15">
      <c r="A397" s="74"/>
      <c r="B397" s="74"/>
      <c r="C397" s="74"/>
      <c r="D397" s="74"/>
      <c r="E397" s="74"/>
      <c r="F397" s="74"/>
      <c r="G397" s="74"/>
      <c r="H397" s="74"/>
      <c r="I397" s="74"/>
      <c r="J397" s="74"/>
      <c r="K397" s="74"/>
      <c r="L397" s="74"/>
      <c r="M397" s="74"/>
      <c r="N397" s="74"/>
      <c r="O397" s="74"/>
      <c r="P397" s="74"/>
      <c r="Q397" s="74"/>
      <c r="R397" s="74"/>
      <c r="S397" s="74"/>
      <c r="T397" s="74"/>
      <c r="U397" s="74"/>
      <c r="V397" s="74"/>
      <c r="Z397" s="61"/>
      <c r="AA397" s="61"/>
      <c r="AB397" s="91"/>
      <c r="AC397" s="91"/>
      <c r="AD397" s="91"/>
      <c r="AE397" s="91"/>
      <c r="AF397" s="91"/>
      <c r="AG397" s="91"/>
      <c r="AH397" s="91"/>
      <c r="AI397" s="91"/>
      <c r="AJ397" s="91"/>
      <c r="AK397" s="91"/>
      <c r="AL397" s="61"/>
      <c r="AM397" s="61"/>
      <c r="AN397" s="61"/>
      <c r="AO397" s="61"/>
      <c r="AP397" s="61"/>
      <c r="AQ397" s="61"/>
      <c r="AR397" s="61"/>
      <c r="AS397" s="61"/>
      <c r="AT397" s="61"/>
      <c r="AU397" s="61"/>
      <c r="AV397" s="61"/>
      <c r="AW397" s="61"/>
      <c r="AX397" s="61"/>
      <c r="AY397" s="61"/>
      <c r="AZ397" s="61"/>
      <c r="BA397" s="61"/>
      <c r="BB397" s="61"/>
      <c r="BC397" s="61"/>
      <c r="BD397" s="61"/>
      <c r="BE397" s="61"/>
      <c r="BF397" s="61"/>
      <c r="BG397" s="61"/>
      <c r="BH397" s="61"/>
      <c r="BI397" s="61"/>
      <c r="BJ397" s="61"/>
      <c r="BK397" s="61"/>
      <c r="BL397" s="61"/>
      <c r="BM397" s="61"/>
      <c r="BN397" s="61"/>
      <c r="BO397" s="61"/>
      <c r="BP397" s="61"/>
      <c r="BQ397" s="61"/>
      <c r="BR397" s="61"/>
    </row>
    <row r="398" spans="1:75" ht="28" customHeight="1" x14ac:dyDescent="0.15">
      <c r="A398" s="74"/>
      <c r="B398" s="74"/>
      <c r="C398" s="74"/>
      <c r="D398" s="74"/>
      <c r="E398" s="74"/>
      <c r="F398" s="74"/>
      <c r="G398" s="74"/>
      <c r="H398" s="74"/>
      <c r="I398" s="74"/>
      <c r="J398" s="74"/>
      <c r="K398" s="74"/>
      <c r="L398" s="74"/>
      <c r="M398" s="74"/>
      <c r="N398" s="74"/>
      <c r="O398" s="74"/>
      <c r="P398" s="74"/>
      <c r="Q398" s="74"/>
      <c r="R398" s="74"/>
      <c r="S398" s="74"/>
      <c r="T398" s="74"/>
      <c r="U398" s="74"/>
      <c r="V398" s="74"/>
      <c r="Z398" s="61"/>
      <c r="AA398" s="61"/>
      <c r="AB398" s="91"/>
      <c r="AC398" s="91"/>
      <c r="AD398" s="91"/>
      <c r="AE398" s="91"/>
      <c r="AF398" s="91"/>
      <c r="AG398" s="91"/>
      <c r="AH398" s="91"/>
      <c r="AI398" s="91"/>
      <c r="AJ398" s="91"/>
      <c r="AK398" s="91"/>
      <c r="AL398" s="61"/>
      <c r="AM398" s="61"/>
      <c r="AN398" s="61"/>
      <c r="AO398" s="61"/>
      <c r="AP398" s="61"/>
      <c r="AQ398" s="61"/>
      <c r="AR398" s="61"/>
      <c r="AS398" s="61"/>
      <c r="AT398" s="61"/>
      <c r="AU398" s="61"/>
      <c r="AV398" s="61"/>
      <c r="AW398" s="61"/>
      <c r="AX398" s="61"/>
      <c r="AY398" s="61"/>
      <c r="AZ398" s="61"/>
      <c r="BA398" s="61"/>
      <c r="BB398" s="61"/>
      <c r="BC398" s="61"/>
      <c r="BD398" s="61"/>
      <c r="BE398" s="61"/>
      <c r="BF398" s="61"/>
      <c r="BG398" s="61"/>
      <c r="BH398" s="61"/>
      <c r="BI398" s="61"/>
      <c r="BJ398" s="61"/>
      <c r="BK398" s="61"/>
      <c r="BL398" s="61"/>
      <c r="BM398" s="61"/>
      <c r="BN398" s="61"/>
      <c r="BO398" s="61"/>
      <c r="BP398" s="61"/>
      <c r="BQ398" s="61"/>
      <c r="BR398" s="61"/>
    </row>
    <row r="399" spans="1:75" ht="28" customHeight="1" x14ac:dyDescent="0.15">
      <c r="A399" s="74"/>
      <c r="B399" s="74"/>
      <c r="C399" s="74"/>
      <c r="D399" s="74"/>
      <c r="E399" s="74"/>
      <c r="F399" s="74"/>
      <c r="G399" s="74"/>
      <c r="H399" s="74"/>
      <c r="I399" s="74"/>
      <c r="J399" s="74"/>
      <c r="K399" s="74"/>
      <c r="L399" s="74"/>
      <c r="M399" s="74"/>
      <c r="N399" s="74"/>
      <c r="O399" s="74"/>
      <c r="P399" s="74"/>
      <c r="Q399" s="74"/>
      <c r="R399" s="74"/>
      <c r="S399" s="74"/>
      <c r="T399" s="74"/>
      <c r="U399" s="74"/>
      <c r="V399" s="74"/>
      <c r="Z399" s="61"/>
      <c r="AA399" s="61"/>
      <c r="AB399" s="91"/>
      <c r="AC399" s="91"/>
      <c r="AD399" s="91"/>
      <c r="AE399" s="91"/>
      <c r="AF399" s="91"/>
      <c r="AG399" s="91"/>
      <c r="AH399" s="91"/>
      <c r="AI399" s="91"/>
      <c r="AJ399" s="91"/>
      <c r="AK399" s="91"/>
      <c r="AL399" s="61"/>
      <c r="AM399" s="61"/>
      <c r="AN399" s="61"/>
      <c r="AO399" s="61"/>
      <c r="AP399" s="61"/>
      <c r="AQ399" s="61"/>
      <c r="AR399" s="61"/>
      <c r="AS399" s="61"/>
      <c r="AT399" s="61"/>
      <c r="AU399" s="61"/>
      <c r="AV399" s="61"/>
      <c r="AW399" s="61"/>
      <c r="AX399" s="61"/>
      <c r="AY399" s="61"/>
      <c r="AZ399" s="61"/>
      <c r="BA399" s="61"/>
      <c r="BB399" s="61"/>
      <c r="BC399" s="61"/>
      <c r="BD399" s="61"/>
      <c r="BE399" s="61"/>
      <c r="BF399" s="61"/>
      <c r="BG399" s="61"/>
      <c r="BH399" s="61"/>
      <c r="BI399" s="61"/>
      <c r="BJ399" s="61"/>
      <c r="BK399" s="61"/>
      <c r="BL399" s="61"/>
      <c r="BM399" s="61"/>
      <c r="BN399" s="61"/>
      <c r="BO399" s="61"/>
      <c r="BP399" s="61"/>
      <c r="BQ399" s="61"/>
      <c r="BR399" s="61"/>
    </row>
    <row r="400" spans="1:75" ht="28" customHeight="1" x14ac:dyDescent="0.15">
      <c r="A400" s="74"/>
      <c r="B400" s="74"/>
      <c r="C400" s="74"/>
      <c r="D400" s="74"/>
      <c r="E400" s="74"/>
      <c r="F400" s="74"/>
      <c r="G400" s="74"/>
      <c r="H400" s="74"/>
      <c r="I400" s="74"/>
      <c r="J400" s="74"/>
      <c r="K400" s="74"/>
      <c r="L400" s="74"/>
      <c r="M400" s="74"/>
      <c r="N400" s="74"/>
      <c r="O400" s="74"/>
      <c r="P400" s="74"/>
      <c r="Q400" s="74"/>
      <c r="R400" s="74"/>
      <c r="S400" s="74"/>
      <c r="T400" s="74"/>
      <c r="U400" s="74"/>
      <c r="V400" s="74"/>
      <c r="W400" s="98"/>
      <c r="X400" s="98"/>
      <c r="Y400" s="61"/>
      <c r="Z400" s="61"/>
      <c r="AA400" s="61"/>
      <c r="AB400" s="91"/>
      <c r="AC400" s="91"/>
      <c r="AD400" s="91"/>
      <c r="AE400" s="91"/>
      <c r="AF400" s="91"/>
      <c r="AG400" s="91"/>
      <c r="AH400" s="91"/>
      <c r="AI400" s="91"/>
      <c r="AJ400" s="91"/>
      <c r="AK400" s="91"/>
      <c r="AL400" s="61"/>
      <c r="AM400" s="61"/>
      <c r="AN400" s="61"/>
      <c r="AO400" s="61"/>
      <c r="AP400" s="61"/>
      <c r="AQ400" s="61"/>
      <c r="AR400" s="61"/>
      <c r="AS400" s="61"/>
      <c r="AT400" s="61"/>
      <c r="AU400" s="61"/>
      <c r="AV400" s="61"/>
      <c r="AW400" s="61"/>
      <c r="AX400" s="61"/>
      <c r="AY400" s="61"/>
      <c r="AZ400" s="61"/>
      <c r="BA400" s="61"/>
      <c r="BB400" s="61"/>
      <c r="BC400" s="61"/>
      <c r="BD400" s="61"/>
      <c r="BE400" s="61"/>
      <c r="BF400" s="61"/>
      <c r="BG400" s="61"/>
      <c r="BH400" s="61"/>
      <c r="BI400" s="61"/>
      <c r="BJ400" s="61"/>
      <c r="BK400" s="61"/>
      <c r="BL400" s="61"/>
      <c r="BM400" s="61"/>
      <c r="BN400" s="61"/>
      <c r="BO400" s="61"/>
      <c r="BP400" s="61"/>
      <c r="BQ400" s="61"/>
      <c r="BR400" s="61"/>
    </row>
    <row r="401" spans="1:70" ht="28" customHeight="1" x14ac:dyDescent="0.15">
      <c r="A401" s="94"/>
      <c r="B401" s="94"/>
      <c r="C401" s="94"/>
      <c r="D401" s="94"/>
      <c r="E401" s="61"/>
      <c r="F401" s="61"/>
      <c r="G401" s="61"/>
      <c r="H401" s="61"/>
      <c r="I401" s="61"/>
      <c r="J401" s="61"/>
      <c r="K401" s="98"/>
      <c r="L401" s="98"/>
      <c r="M401" s="98"/>
      <c r="N401" s="98"/>
      <c r="O401" s="98"/>
      <c r="P401" s="98"/>
      <c r="Q401" s="98"/>
      <c r="R401" s="98"/>
      <c r="S401" s="98"/>
      <c r="T401" s="98"/>
      <c r="U401" s="98"/>
      <c r="V401" s="98"/>
      <c r="W401" s="98"/>
      <c r="X401" s="98"/>
      <c r="Y401" s="61"/>
      <c r="Z401" s="61"/>
      <c r="AA401" s="61"/>
      <c r="AB401" s="91"/>
      <c r="AC401" s="91"/>
      <c r="AD401" s="91"/>
      <c r="AE401" s="91"/>
      <c r="AF401" s="91"/>
      <c r="AG401" s="91"/>
      <c r="AH401" s="91"/>
      <c r="AI401" s="91"/>
      <c r="AJ401" s="91"/>
      <c r="AK401" s="91"/>
      <c r="AL401" s="61"/>
      <c r="AM401" s="61"/>
      <c r="AN401" s="61"/>
      <c r="AO401" s="61"/>
      <c r="AP401" s="61"/>
      <c r="AQ401" s="61"/>
      <c r="AR401" s="61"/>
      <c r="AS401" s="61"/>
      <c r="AT401" s="61"/>
      <c r="AU401" s="61"/>
      <c r="AV401" s="61"/>
      <c r="AW401" s="61"/>
      <c r="AX401" s="61"/>
      <c r="AY401" s="61"/>
      <c r="AZ401" s="61"/>
      <c r="BA401" s="61"/>
      <c r="BB401" s="61"/>
      <c r="BC401" s="61"/>
      <c r="BD401" s="61"/>
      <c r="BE401" s="61"/>
      <c r="BF401" s="61"/>
      <c r="BG401" s="61"/>
      <c r="BH401" s="61"/>
      <c r="BI401" s="61"/>
      <c r="BJ401" s="61"/>
      <c r="BK401" s="61"/>
      <c r="BL401" s="61"/>
      <c r="BM401" s="61"/>
      <c r="BN401" s="61"/>
      <c r="BO401" s="61"/>
      <c r="BP401" s="61"/>
      <c r="BQ401" s="61"/>
      <c r="BR401" s="61"/>
    </row>
    <row r="402" spans="1:70" ht="28" customHeight="1" x14ac:dyDescent="0.15">
      <c r="A402" s="94"/>
      <c r="B402" s="94"/>
      <c r="C402" s="94"/>
      <c r="D402" s="94"/>
      <c r="E402" s="61"/>
      <c r="F402" s="61"/>
      <c r="G402" s="61"/>
      <c r="H402" s="61"/>
      <c r="I402" s="61"/>
      <c r="J402" s="61"/>
      <c r="K402" s="98"/>
      <c r="L402" s="98"/>
      <c r="M402" s="98"/>
      <c r="N402" s="98"/>
      <c r="O402" s="98"/>
      <c r="P402" s="98"/>
      <c r="Q402" s="98"/>
      <c r="R402" s="98"/>
      <c r="S402" s="98"/>
      <c r="T402" s="98"/>
      <c r="U402" s="98"/>
      <c r="V402" s="98"/>
      <c r="W402" s="98"/>
      <c r="X402" s="98"/>
      <c r="Y402" s="61"/>
      <c r="Z402" s="61"/>
      <c r="AA402" s="61"/>
      <c r="AB402" s="91"/>
      <c r="AC402" s="91"/>
      <c r="AD402" s="91"/>
      <c r="AE402" s="91"/>
      <c r="AF402" s="91"/>
      <c r="AG402" s="91"/>
      <c r="AH402" s="91"/>
      <c r="AI402" s="91"/>
      <c r="AJ402" s="91"/>
      <c r="AK402" s="91"/>
      <c r="AL402" s="61"/>
      <c r="AM402" s="61"/>
      <c r="AN402" s="61"/>
      <c r="AO402" s="61"/>
      <c r="AP402" s="61"/>
      <c r="AQ402" s="61"/>
      <c r="AR402" s="61"/>
      <c r="AS402" s="61"/>
      <c r="AT402" s="61"/>
      <c r="AU402" s="61"/>
      <c r="AV402" s="61"/>
      <c r="AW402" s="61"/>
      <c r="AX402" s="61"/>
      <c r="AY402" s="61"/>
      <c r="AZ402" s="61"/>
      <c r="BA402" s="61"/>
      <c r="BB402" s="61"/>
      <c r="BC402" s="61"/>
      <c r="BD402" s="61"/>
      <c r="BE402" s="61"/>
      <c r="BF402" s="61"/>
      <c r="BG402" s="61"/>
      <c r="BH402" s="61"/>
      <c r="BI402" s="61"/>
      <c r="BJ402" s="61"/>
      <c r="BK402" s="61"/>
      <c r="BL402" s="61"/>
      <c r="BM402" s="61"/>
      <c r="BN402" s="61"/>
      <c r="BO402" s="61"/>
      <c r="BP402" s="61"/>
      <c r="BQ402" s="61"/>
      <c r="BR402" s="61"/>
    </row>
    <row r="403" spans="1:70" ht="28" customHeight="1" x14ac:dyDescent="0.15">
      <c r="A403" s="61"/>
      <c r="B403" s="61"/>
      <c r="C403" s="61"/>
      <c r="D403" s="61"/>
      <c r="E403" s="61"/>
      <c r="F403" s="61"/>
      <c r="G403" s="61"/>
      <c r="H403" s="61"/>
      <c r="I403" s="61"/>
      <c r="J403" s="61"/>
      <c r="K403" s="98"/>
      <c r="L403" s="98"/>
      <c r="M403" s="98"/>
      <c r="N403" s="98"/>
      <c r="O403" s="98"/>
      <c r="P403" s="98"/>
      <c r="Q403" s="98"/>
      <c r="R403" s="98"/>
      <c r="S403" s="98"/>
      <c r="T403" s="98"/>
      <c r="U403" s="98"/>
      <c r="V403" s="98"/>
      <c r="W403" s="98"/>
      <c r="X403" s="98"/>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61"/>
      <c r="AY403" s="61"/>
      <c r="AZ403" s="61"/>
      <c r="BA403" s="61"/>
      <c r="BB403" s="61"/>
      <c r="BC403" s="61"/>
      <c r="BD403" s="61"/>
      <c r="BE403" s="61"/>
      <c r="BF403" s="61"/>
      <c r="BG403" s="61"/>
      <c r="BH403" s="61"/>
      <c r="BI403" s="61"/>
      <c r="BJ403" s="61"/>
      <c r="BK403" s="61"/>
      <c r="BL403" s="61"/>
      <c r="BM403" s="61"/>
      <c r="BN403" s="61"/>
      <c r="BO403" s="61"/>
      <c r="BP403" s="61"/>
      <c r="BQ403" s="61"/>
      <c r="BR403" s="61"/>
    </row>
    <row r="404" spans="1:70" ht="28" customHeight="1" x14ac:dyDescent="0.15">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91"/>
      <c r="Y404" s="9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61"/>
      <c r="AY404" s="61"/>
      <c r="AZ404" s="61"/>
      <c r="BA404" s="61"/>
      <c r="BB404" s="61"/>
      <c r="BC404" s="61"/>
      <c r="BD404" s="61"/>
      <c r="BE404" s="61"/>
      <c r="BF404" s="61"/>
      <c r="BG404" s="61"/>
      <c r="BH404" s="61"/>
      <c r="BI404" s="61"/>
      <c r="BJ404" s="61"/>
      <c r="BK404" s="61"/>
      <c r="BL404" s="61"/>
      <c r="BM404" s="61"/>
      <c r="BN404" s="61"/>
      <c r="BO404" s="61"/>
      <c r="BP404" s="61"/>
      <c r="BQ404" s="61"/>
      <c r="BR404" s="61"/>
    </row>
    <row r="405" spans="1:70" ht="28" customHeight="1" x14ac:dyDescent="0.15">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6"/>
      <c r="Y405" s="36"/>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61"/>
      <c r="AY405" s="61"/>
      <c r="AZ405" s="61"/>
      <c r="BA405" s="61"/>
      <c r="BB405" s="61"/>
      <c r="BC405" s="61"/>
      <c r="BD405" s="61"/>
      <c r="BE405" s="61"/>
      <c r="BF405" s="61"/>
      <c r="BG405" s="61"/>
      <c r="BH405" s="61"/>
      <c r="BI405" s="61"/>
      <c r="BJ405" s="61"/>
      <c r="BK405" s="61"/>
      <c r="BL405" s="61"/>
      <c r="BM405" s="61"/>
      <c r="BN405" s="61"/>
      <c r="BO405" s="61"/>
      <c r="BP405" s="61"/>
      <c r="BQ405" s="61"/>
      <c r="BR405" s="61"/>
    </row>
    <row r="406" spans="1:70" ht="28" customHeight="1" x14ac:dyDescent="0.15">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7"/>
      <c r="Y406" s="37"/>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61"/>
      <c r="AY406" s="61"/>
      <c r="AZ406" s="61"/>
      <c r="BA406" s="61"/>
      <c r="BB406" s="61"/>
      <c r="BC406" s="61"/>
      <c r="BD406" s="61"/>
      <c r="BE406" s="61"/>
      <c r="BF406" s="61"/>
      <c r="BG406" s="61"/>
      <c r="BH406" s="61"/>
      <c r="BI406" s="61"/>
      <c r="BJ406" s="61"/>
      <c r="BK406" s="61"/>
      <c r="BL406" s="61"/>
      <c r="BM406" s="61"/>
      <c r="BN406" s="61"/>
      <c r="BO406" s="61"/>
      <c r="BP406" s="61"/>
      <c r="BQ406" s="61"/>
      <c r="BR406" s="61"/>
    </row>
    <row r="407" spans="1:70" ht="28" customHeight="1" x14ac:dyDescent="0.15">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6"/>
      <c r="Y407" s="36"/>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61"/>
      <c r="AY407" s="61"/>
      <c r="AZ407" s="61"/>
      <c r="BA407" s="61"/>
      <c r="BB407" s="61"/>
      <c r="BC407" s="61"/>
      <c r="BD407" s="61"/>
      <c r="BE407" s="61"/>
      <c r="BF407" s="61"/>
      <c r="BG407" s="61"/>
      <c r="BH407" s="61"/>
      <c r="BI407" s="61"/>
      <c r="BJ407" s="61"/>
      <c r="BK407" s="61"/>
      <c r="BL407" s="61"/>
      <c r="BM407" s="61"/>
      <c r="BN407" s="61"/>
      <c r="BO407" s="61"/>
      <c r="BP407" s="61"/>
      <c r="BQ407" s="61"/>
      <c r="BR407" s="61"/>
    </row>
    <row r="408" spans="1:70" ht="28" customHeight="1" x14ac:dyDescent="0.15">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7"/>
      <c r="Y408" s="38"/>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61"/>
      <c r="AY408" s="61"/>
      <c r="AZ408" s="61"/>
      <c r="BA408" s="61"/>
      <c r="BB408" s="61"/>
      <c r="BC408" s="61"/>
      <c r="BD408" s="61"/>
      <c r="BE408" s="61"/>
      <c r="BF408" s="61"/>
      <c r="BG408" s="61"/>
      <c r="BH408" s="61"/>
      <c r="BI408" s="61"/>
      <c r="BJ408" s="61"/>
      <c r="BK408" s="61"/>
      <c r="BL408" s="61"/>
      <c r="BM408" s="61"/>
      <c r="BN408" s="61"/>
      <c r="BO408" s="61"/>
      <c r="BP408" s="61"/>
      <c r="BQ408" s="61"/>
      <c r="BR408" s="61"/>
    </row>
    <row r="409" spans="1:70" ht="28" customHeight="1" x14ac:dyDescent="0.15">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7"/>
      <c r="Y409" s="38"/>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61"/>
      <c r="AY409" s="61"/>
      <c r="AZ409" s="61"/>
      <c r="BA409" s="61"/>
      <c r="BB409" s="61"/>
      <c r="BC409" s="61"/>
      <c r="BD409" s="61"/>
      <c r="BE409" s="61"/>
      <c r="BF409" s="61"/>
      <c r="BG409" s="61"/>
      <c r="BH409" s="61"/>
      <c r="BI409" s="61"/>
      <c r="BJ409" s="61"/>
      <c r="BK409" s="61"/>
      <c r="BL409" s="61"/>
      <c r="BM409" s="61"/>
      <c r="BN409" s="61"/>
      <c r="BO409" s="61"/>
      <c r="BP409" s="61"/>
      <c r="BQ409" s="61"/>
      <c r="BR409" s="61"/>
    </row>
    <row r="410" spans="1:70" ht="28" customHeight="1" x14ac:dyDescent="0.15">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7"/>
      <c r="Y410" s="38"/>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61"/>
      <c r="AY410" s="61"/>
      <c r="AZ410" s="61"/>
      <c r="BA410" s="61"/>
      <c r="BB410" s="61"/>
      <c r="BC410" s="61"/>
      <c r="BD410" s="61"/>
      <c r="BE410" s="61"/>
      <c r="BF410" s="61"/>
      <c r="BG410" s="61"/>
      <c r="BH410" s="61"/>
      <c r="BI410" s="61"/>
      <c r="BJ410" s="61"/>
      <c r="BK410" s="61"/>
      <c r="BL410" s="61"/>
      <c r="BM410" s="61"/>
      <c r="BN410" s="61"/>
      <c r="BO410" s="61"/>
      <c r="BP410" s="61"/>
      <c r="BQ410" s="61"/>
      <c r="BR410" s="61"/>
    </row>
    <row r="411" spans="1:70" ht="28" customHeight="1" x14ac:dyDescent="0.15">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7"/>
      <c r="Y411" s="38"/>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61"/>
      <c r="AY411" s="61"/>
      <c r="AZ411" s="61"/>
      <c r="BA411" s="61"/>
      <c r="BB411" s="61"/>
      <c r="BC411" s="61"/>
      <c r="BD411" s="61"/>
      <c r="BE411" s="61"/>
      <c r="BF411" s="61"/>
      <c r="BG411" s="61"/>
      <c r="BH411" s="61"/>
      <c r="BI411" s="61"/>
      <c r="BJ411" s="61"/>
      <c r="BK411" s="61"/>
      <c r="BL411" s="61"/>
      <c r="BM411" s="61"/>
      <c r="BN411" s="61"/>
      <c r="BO411" s="61"/>
      <c r="BP411" s="61"/>
      <c r="BQ411" s="61"/>
      <c r="BR411" s="61"/>
    </row>
    <row r="412" spans="1:70" ht="28" customHeight="1" x14ac:dyDescent="0.15">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7"/>
      <c r="Y412" s="38"/>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61"/>
      <c r="AY412" s="61"/>
      <c r="AZ412" s="61"/>
      <c r="BA412" s="61"/>
      <c r="BB412" s="61"/>
      <c r="BC412" s="61"/>
      <c r="BD412" s="61"/>
      <c r="BE412" s="61"/>
      <c r="BF412" s="61"/>
      <c r="BG412" s="61"/>
      <c r="BH412" s="61"/>
      <c r="BI412" s="61"/>
      <c r="BJ412" s="61"/>
      <c r="BK412" s="61"/>
      <c r="BL412" s="61"/>
      <c r="BM412" s="61"/>
      <c r="BN412" s="61"/>
      <c r="BO412" s="61"/>
      <c r="BP412" s="61"/>
      <c r="BQ412" s="61"/>
      <c r="BR412" s="61"/>
    </row>
    <row r="413" spans="1:70" ht="28" customHeight="1" x14ac:dyDescent="0.15">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7"/>
      <c r="Y413" s="38"/>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61"/>
      <c r="AY413" s="61"/>
      <c r="AZ413" s="61"/>
      <c r="BA413" s="61"/>
      <c r="BB413" s="61"/>
      <c r="BC413" s="61"/>
      <c r="BD413" s="61"/>
      <c r="BE413" s="61"/>
      <c r="BF413" s="61"/>
      <c r="BG413" s="61"/>
      <c r="BH413" s="61"/>
      <c r="BI413" s="61"/>
      <c r="BJ413" s="61"/>
      <c r="BK413" s="61"/>
      <c r="BL413" s="61"/>
      <c r="BM413" s="61"/>
      <c r="BN413" s="61"/>
      <c r="BO413" s="61"/>
      <c r="BP413" s="61"/>
      <c r="BQ413" s="61"/>
      <c r="BR413" s="61"/>
    </row>
    <row r="414" spans="1:70" ht="28" customHeight="1" x14ac:dyDescent="0.15">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7"/>
      <c r="Y414" s="38"/>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61"/>
      <c r="AY414" s="61"/>
      <c r="AZ414" s="61"/>
      <c r="BA414" s="61"/>
      <c r="BB414" s="61"/>
      <c r="BC414" s="61"/>
      <c r="BD414" s="61"/>
      <c r="BE414" s="61"/>
      <c r="BF414" s="61"/>
      <c r="BG414" s="61"/>
      <c r="BH414" s="61"/>
      <c r="BI414" s="61"/>
      <c r="BJ414" s="61"/>
      <c r="BK414" s="61"/>
      <c r="BL414" s="61"/>
      <c r="BM414" s="61"/>
      <c r="BN414" s="61"/>
      <c r="BO414" s="61"/>
      <c r="BP414" s="61"/>
      <c r="BQ414" s="61"/>
      <c r="BR414" s="61"/>
    </row>
    <row r="415" spans="1:70" ht="28" customHeight="1" x14ac:dyDescent="0.15">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7"/>
      <c r="Y415" s="38"/>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61"/>
      <c r="AY415" s="61"/>
      <c r="AZ415" s="61"/>
      <c r="BA415" s="61"/>
      <c r="BB415" s="61"/>
      <c r="BC415" s="61"/>
      <c r="BD415" s="61"/>
      <c r="BE415" s="61"/>
      <c r="BF415" s="61"/>
      <c r="BG415" s="61"/>
      <c r="BH415" s="61"/>
      <c r="BI415" s="61"/>
      <c r="BJ415" s="61"/>
      <c r="BK415" s="61"/>
      <c r="BL415" s="61"/>
      <c r="BM415" s="61"/>
      <c r="BN415" s="61"/>
      <c r="BO415" s="61"/>
      <c r="BP415" s="61"/>
      <c r="BQ415" s="61"/>
      <c r="BR415" s="61"/>
    </row>
    <row r="416" spans="1:70" ht="28" customHeight="1" x14ac:dyDescent="0.15">
      <c r="A416" s="38"/>
      <c r="B416" s="38"/>
      <c r="C416" s="38"/>
      <c r="D416" s="38"/>
      <c r="E416" s="38"/>
      <c r="F416" s="38"/>
      <c r="G416" s="38"/>
      <c r="H416" s="38"/>
      <c r="I416" s="38"/>
      <c r="J416" s="38"/>
      <c r="K416" s="37"/>
      <c r="L416" s="37"/>
      <c r="M416" s="37"/>
      <c r="N416" s="37"/>
      <c r="O416" s="37"/>
      <c r="P416" s="37"/>
      <c r="Q416" s="37"/>
      <c r="R416" s="37"/>
      <c r="S416" s="37"/>
      <c r="T416" s="37"/>
      <c r="U416" s="37"/>
      <c r="V416" s="37"/>
      <c r="W416" s="37"/>
      <c r="X416" s="37"/>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61"/>
      <c r="AY416" s="61"/>
      <c r="AZ416" s="61"/>
      <c r="BA416" s="61"/>
      <c r="BB416" s="61"/>
      <c r="BC416" s="61"/>
      <c r="BD416" s="61"/>
      <c r="BE416" s="61"/>
      <c r="BF416" s="61"/>
      <c r="BG416" s="61"/>
      <c r="BH416" s="61"/>
      <c r="BI416" s="61"/>
      <c r="BJ416" s="61"/>
      <c r="BK416" s="61"/>
      <c r="BL416" s="61"/>
      <c r="BM416" s="61"/>
      <c r="BN416" s="61"/>
      <c r="BO416" s="61"/>
      <c r="BP416" s="61"/>
      <c r="BQ416" s="61"/>
      <c r="BR416" s="61"/>
    </row>
    <row r="417" spans="1:70" ht="28" customHeight="1" x14ac:dyDescent="0.15">
      <c r="A417" s="38"/>
      <c r="B417" s="38"/>
      <c r="C417" s="38"/>
      <c r="D417" s="38"/>
      <c r="E417" s="38"/>
      <c r="F417" s="38"/>
      <c r="G417" s="38"/>
      <c r="H417" s="38"/>
      <c r="I417" s="38"/>
      <c r="J417" s="38"/>
      <c r="K417" s="37"/>
      <c r="L417" s="37"/>
      <c r="M417" s="37"/>
      <c r="N417" s="37"/>
      <c r="O417" s="37"/>
      <c r="P417" s="37"/>
      <c r="Q417" s="37"/>
      <c r="R417" s="37"/>
      <c r="S417" s="37"/>
      <c r="T417" s="37"/>
      <c r="U417" s="37"/>
      <c r="V417" s="37"/>
      <c r="W417" s="37"/>
      <c r="X417" s="37"/>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61"/>
      <c r="AY417" s="61"/>
      <c r="AZ417" s="61"/>
      <c r="BA417" s="61"/>
      <c r="BB417" s="61"/>
      <c r="BC417" s="61"/>
      <c r="BD417" s="61"/>
      <c r="BE417" s="61"/>
      <c r="BF417" s="61"/>
      <c r="BG417" s="61"/>
      <c r="BH417" s="61"/>
      <c r="BI417" s="61"/>
      <c r="BJ417" s="61"/>
      <c r="BK417" s="61"/>
      <c r="BL417" s="61"/>
      <c r="BM417" s="61"/>
      <c r="BN417" s="61"/>
      <c r="BO417" s="61"/>
      <c r="BP417" s="61"/>
      <c r="BQ417" s="61"/>
      <c r="BR417" s="61"/>
    </row>
    <row r="418" spans="1:70" ht="28" customHeight="1" x14ac:dyDescent="0.15">
      <c r="A418" s="61"/>
      <c r="B418" s="61"/>
      <c r="C418" s="61"/>
      <c r="D418" s="61"/>
      <c r="E418" s="61"/>
      <c r="F418" s="61"/>
      <c r="G418" s="61"/>
      <c r="H418" s="61"/>
      <c r="I418" s="61"/>
      <c r="J418" s="61"/>
      <c r="K418" s="98"/>
      <c r="L418" s="98"/>
      <c r="M418" s="98"/>
      <c r="N418" s="98"/>
      <c r="O418" s="98"/>
      <c r="P418" s="98"/>
      <c r="Q418" s="98"/>
      <c r="R418" s="98"/>
      <c r="S418" s="98"/>
      <c r="T418" s="98"/>
      <c r="U418" s="98"/>
      <c r="V418" s="98"/>
      <c r="W418" s="98"/>
      <c r="X418" s="98"/>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61"/>
      <c r="AY418" s="61"/>
      <c r="AZ418" s="61"/>
      <c r="BA418" s="61"/>
      <c r="BB418" s="61"/>
      <c r="BC418" s="61"/>
      <c r="BD418" s="61"/>
      <c r="BE418" s="61"/>
      <c r="BF418" s="61"/>
      <c r="BG418" s="61"/>
      <c r="BH418" s="61"/>
      <c r="BI418" s="61"/>
      <c r="BJ418" s="61"/>
      <c r="BK418" s="61"/>
      <c r="BL418" s="61"/>
      <c r="BM418" s="61"/>
      <c r="BN418" s="61"/>
      <c r="BO418" s="61"/>
      <c r="BP418" s="61"/>
      <c r="BQ418" s="61"/>
      <c r="BR418" s="61"/>
    </row>
    <row r="419" spans="1:70" ht="28" customHeight="1" x14ac:dyDescent="0.15">
      <c r="A419" s="61"/>
      <c r="B419" s="61"/>
      <c r="C419" s="61"/>
      <c r="D419" s="61"/>
      <c r="E419" s="61"/>
      <c r="F419" s="61"/>
      <c r="G419" s="61"/>
      <c r="H419" s="61"/>
      <c r="I419" s="61"/>
      <c r="J419" s="61"/>
      <c r="K419" s="98"/>
      <c r="L419" s="98"/>
      <c r="M419" s="98"/>
      <c r="N419" s="98"/>
      <c r="O419" s="98"/>
      <c r="P419" s="98"/>
      <c r="Q419" s="98"/>
      <c r="R419" s="98"/>
      <c r="S419" s="98"/>
      <c r="T419" s="98"/>
      <c r="U419" s="98"/>
      <c r="V419" s="98"/>
      <c r="W419" s="98"/>
      <c r="X419" s="98"/>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61"/>
      <c r="AY419" s="61"/>
      <c r="AZ419" s="61"/>
      <c r="BA419" s="61"/>
      <c r="BB419" s="61"/>
      <c r="BC419" s="61"/>
      <c r="BD419" s="61"/>
      <c r="BE419" s="61"/>
      <c r="BF419" s="61"/>
      <c r="BG419" s="61"/>
      <c r="BH419" s="61"/>
      <c r="BI419" s="61"/>
      <c r="BJ419" s="61"/>
      <c r="BK419" s="61"/>
      <c r="BL419" s="61"/>
      <c r="BM419" s="61"/>
      <c r="BN419" s="61"/>
      <c r="BO419" s="61"/>
      <c r="BP419" s="61"/>
      <c r="BQ419" s="61"/>
      <c r="BR419" s="61"/>
    </row>
    <row r="420" spans="1:70" ht="28" customHeight="1" x14ac:dyDescent="0.15">
      <c r="A420" s="61"/>
      <c r="B420" s="61"/>
      <c r="C420" s="61"/>
      <c r="D420" s="61"/>
      <c r="E420" s="61"/>
      <c r="F420" s="61"/>
      <c r="G420" s="61"/>
      <c r="H420" s="61"/>
      <c r="I420" s="61"/>
      <c r="J420" s="61"/>
      <c r="K420" s="98"/>
      <c r="L420" s="98"/>
      <c r="M420" s="98"/>
      <c r="N420" s="98"/>
      <c r="O420" s="98"/>
      <c r="P420" s="98"/>
      <c r="Q420" s="98"/>
      <c r="R420" s="98"/>
      <c r="S420" s="98"/>
      <c r="T420" s="98"/>
      <c r="U420" s="98"/>
      <c r="V420" s="98"/>
      <c r="W420" s="98"/>
      <c r="X420" s="98"/>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61"/>
      <c r="AY420" s="61"/>
      <c r="AZ420" s="61"/>
      <c r="BA420" s="61"/>
      <c r="BB420" s="61"/>
      <c r="BC420" s="61"/>
      <c r="BD420" s="61"/>
      <c r="BE420" s="61"/>
      <c r="BF420" s="61"/>
      <c r="BG420" s="61"/>
      <c r="BH420" s="61"/>
      <c r="BI420" s="61"/>
      <c r="BJ420" s="61"/>
      <c r="BK420" s="61"/>
      <c r="BL420" s="61"/>
      <c r="BM420" s="61"/>
      <c r="BN420" s="61"/>
      <c r="BO420" s="61"/>
      <c r="BP420" s="61"/>
      <c r="BQ420" s="61"/>
      <c r="BR420" s="61"/>
    </row>
    <row r="421" spans="1:70" ht="28" customHeight="1" x14ac:dyDescent="0.15">
      <c r="A421" s="61"/>
      <c r="B421" s="61"/>
      <c r="C421" s="61"/>
      <c r="D421" s="61"/>
      <c r="E421" s="61"/>
      <c r="F421" s="61"/>
      <c r="G421" s="61"/>
      <c r="H421" s="61"/>
      <c r="I421" s="61"/>
      <c r="J421" s="61"/>
      <c r="K421" s="98"/>
      <c r="L421" s="98"/>
      <c r="M421" s="98"/>
      <c r="N421" s="98"/>
      <c r="O421" s="98"/>
      <c r="P421" s="98"/>
      <c r="Q421" s="98"/>
      <c r="R421" s="98"/>
      <c r="S421" s="98"/>
      <c r="T421" s="98"/>
      <c r="U421" s="98"/>
      <c r="V421" s="98"/>
      <c r="W421" s="98"/>
      <c r="X421" s="98"/>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61"/>
      <c r="AY421" s="61"/>
      <c r="AZ421" s="61"/>
      <c r="BA421" s="61"/>
      <c r="BB421" s="61"/>
      <c r="BC421" s="61"/>
      <c r="BD421" s="61"/>
      <c r="BE421" s="61"/>
      <c r="BF421" s="61"/>
      <c r="BG421" s="61"/>
      <c r="BH421" s="61"/>
      <c r="BI421" s="61"/>
      <c r="BJ421" s="61"/>
      <c r="BK421" s="61"/>
      <c r="BL421" s="61"/>
      <c r="BM421" s="61"/>
      <c r="BN421" s="61"/>
      <c r="BO421" s="61"/>
      <c r="BP421" s="61"/>
      <c r="BQ421" s="61"/>
      <c r="BR421" s="61"/>
    </row>
    <row r="422" spans="1:70" ht="28" customHeight="1" x14ac:dyDescent="0.15">
      <c r="A422" s="61"/>
      <c r="B422" s="61"/>
      <c r="C422" s="61"/>
      <c r="D422" s="61"/>
      <c r="E422" s="61"/>
      <c r="F422" s="61"/>
      <c r="G422" s="61"/>
      <c r="H422" s="61"/>
      <c r="I422" s="61"/>
      <c r="J422" s="61"/>
      <c r="K422" s="98"/>
      <c r="L422" s="98"/>
      <c r="M422" s="98"/>
      <c r="N422" s="98"/>
      <c r="O422" s="98"/>
      <c r="P422" s="98"/>
      <c r="Q422" s="98"/>
      <c r="R422" s="98"/>
      <c r="S422" s="98"/>
      <c r="T422" s="98"/>
      <c r="U422" s="98"/>
      <c r="V422" s="98"/>
      <c r="W422" s="98"/>
      <c r="X422" s="98"/>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61"/>
      <c r="AY422" s="61"/>
      <c r="AZ422" s="61"/>
      <c r="BA422" s="61"/>
      <c r="BB422" s="61"/>
      <c r="BC422" s="61"/>
      <c r="BD422" s="61"/>
      <c r="BE422" s="61"/>
      <c r="BF422" s="61"/>
      <c r="BG422" s="61"/>
      <c r="BH422" s="61"/>
      <c r="BI422" s="61"/>
      <c r="BJ422" s="61"/>
      <c r="BK422" s="61"/>
      <c r="BL422" s="61"/>
      <c r="BM422" s="61"/>
      <c r="BN422" s="61"/>
      <c r="BO422" s="61"/>
      <c r="BP422" s="61"/>
      <c r="BQ422" s="61"/>
      <c r="BR422" s="61"/>
    </row>
    <row r="423" spans="1:70" ht="28" customHeight="1" x14ac:dyDescent="0.15">
      <c r="A423" s="61"/>
      <c r="B423" s="61"/>
      <c r="C423" s="61"/>
      <c r="D423" s="61"/>
      <c r="E423" s="61"/>
      <c r="F423" s="61"/>
      <c r="G423" s="61"/>
      <c r="H423" s="61"/>
      <c r="I423" s="61"/>
      <c r="J423" s="61"/>
      <c r="K423" s="98"/>
      <c r="L423" s="98"/>
      <c r="M423" s="98"/>
      <c r="N423" s="98"/>
      <c r="O423" s="98"/>
      <c r="P423" s="98"/>
      <c r="Q423" s="98"/>
      <c r="R423" s="98"/>
      <c r="S423" s="98"/>
      <c r="T423" s="98"/>
      <c r="U423" s="98"/>
      <c r="V423" s="98"/>
      <c r="W423" s="98"/>
      <c r="X423" s="98"/>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61"/>
      <c r="AY423" s="61"/>
      <c r="AZ423" s="61"/>
      <c r="BA423" s="61"/>
      <c r="BB423" s="61"/>
      <c r="BC423" s="61"/>
      <c r="BD423" s="61"/>
      <c r="BE423" s="61"/>
      <c r="BF423" s="61"/>
      <c r="BG423" s="61"/>
      <c r="BH423" s="61"/>
      <c r="BI423" s="61"/>
      <c r="BJ423" s="61"/>
      <c r="BK423" s="61"/>
      <c r="BL423" s="61"/>
      <c r="BM423" s="61"/>
      <c r="BN423" s="61"/>
      <c r="BO423" s="61"/>
      <c r="BP423" s="61"/>
      <c r="BQ423" s="61"/>
      <c r="BR423" s="61"/>
    </row>
    <row r="424" spans="1:70" ht="28" customHeight="1" x14ac:dyDescent="0.15">
      <c r="A424" s="61"/>
      <c r="B424" s="61"/>
      <c r="C424" s="61"/>
      <c r="D424" s="61"/>
      <c r="E424" s="61"/>
      <c r="F424" s="61"/>
      <c r="G424" s="61"/>
      <c r="H424" s="61"/>
      <c r="I424" s="61"/>
      <c r="J424" s="61"/>
      <c r="K424" s="98"/>
      <c r="L424" s="98"/>
      <c r="M424" s="98"/>
      <c r="N424" s="98"/>
      <c r="O424" s="98"/>
      <c r="P424" s="98"/>
      <c r="Q424" s="98"/>
      <c r="R424" s="98"/>
      <c r="S424" s="98"/>
      <c r="T424" s="98"/>
      <c r="U424" s="98"/>
      <c r="V424" s="98"/>
      <c r="W424" s="98"/>
      <c r="X424" s="98"/>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61"/>
      <c r="AY424" s="61"/>
      <c r="AZ424" s="61"/>
      <c r="BA424" s="61"/>
      <c r="BB424" s="61"/>
      <c r="BC424" s="61"/>
      <c r="BD424" s="61"/>
      <c r="BE424" s="61"/>
      <c r="BF424" s="61"/>
      <c r="BG424" s="61"/>
      <c r="BH424" s="61"/>
      <c r="BI424" s="61"/>
      <c r="BJ424" s="61"/>
      <c r="BK424" s="61"/>
      <c r="BL424" s="61"/>
      <c r="BM424" s="61"/>
      <c r="BN424" s="61"/>
      <c r="BO424" s="61"/>
      <c r="BP424" s="61"/>
      <c r="BQ424" s="61"/>
      <c r="BR424" s="61"/>
    </row>
    <row r="425" spans="1:70" ht="28" customHeight="1" x14ac:dyDescent="0.15">
      <c r="A425" s="74"/>
      <c r="B425" s="74"/>
      <c r="C425" s="74"/>
      <c r="D425" s="74"/>
      <c r="E425" s="74"/>
      <c r="F425" s="74"/>
      <c r="G425" s="61"/>
      <c r="H425" s="61"/>
      <c r="I425" s="61"/>
      <c r="J425" s="61"/>
      <c r="K425" s="98"/>
      <c r="L425" s="98"/>
      <c r="M425" s="98"/>
      <c r="N425" s="98"/>
      <c r="O425" s="98"/>
      <c r="P425" s="98"/>
      <c r="Q425" s="98"/>
      <c r="R425" s="98"/>
      <c r="S425" s="98"/>
      <c r="T425" s="98"/>
      <c r="U425" s="98"/>
      <c r="V425" s="98"/>
      <c r="W425" s="98"/>
      <c r="X425" s="98"/>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61"/>
      <c r="AY425" s="61"/>
      <c r="AZ425" s="61"/>
      <c r="BA425" s="61"/>
      <c r="BB425" s="61"/>
      <c r="BC425" s="61"/>
      <c r="BD425" s="61"/>
      <c r="BE425" s="61"/>
      <c r="BF425" s="61"/>
      <c r="BG425" s="61"/>
      <c r="BH425" s="61"/>
      <c r="BI425" s="61"/>
      <c r="BJ425" s="61"/>
      <c r="BK425" s="61"/>
      <c r="BL425" s="61"/>
      <c r="BM425" s="61"/>
      <c r="BN425" s="61"/>
      <c r="BO425" s="61"/>
      <c r="BP425" s="61"/>
      <c r="BQ425" s="61"/>
      <c r="BR425" s="61"/>
    </row>
    <row r="426" spans="1:70" ht="28" customHeight="1" x14ac:dyDescent="0.15">
      <c r="A426" s="74"/>
      <c r="B426" s="74"/>
      <c r="C426" s="74"/>
      <c r="D426" s="74"/>
      <c r="E426" s="74"/>
      <c r="F426" s="74"/>
      <c r="G426" s="61"/>
      <c r="H426" s="61"/>
      <c r="I426" s="61"/>
      <c r="J426" s="61"/>
      <c r="K426" s="98"/>
      <c r="L426" s="98"/>
      <c r="M426" s="98"/>
      <c r="N426" s="98"/>
      <c r="O426" s="98"/>
      <c r="P426" s="98"/>
      <c r="Q426" s="98"/>
      <c r="R426" s="98"/>
      <c r="S426" s="98"/>
      <c r="T426" s="98"/>
      <c r="U426" s="98"/>
      <c r="V426" s="98"/>
      <c r="W426" s="98"/>
      <c r="X426" s="98"/>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61"/>
      <c r="AY426" s="61"/>
      <c r="AZ426" s="61"/>
      <c r="BA426" s="61"/>
      <c r="BB426" s="61"/>
      <c r="BC426" s="61"/>
      <c r="BD426" s="61"/>
      <c r="BE426" s="61"/>
      <c r="BF426" s="61"/>
      <c r="BG426" s="61"/>
      <c r="BH426" s="61"/>
      <c r="BI426" s="61"/>
      <c r="BJ426" s="61"/>
      <c r="BK426" s="61"/>
      <c r="BL426" s="61"/>
      <c r="BM426" s="61"/>
      <c r="BN426" s="61"/>
      <c r="BO426" s="61"/>
      <c r="BP426" s="61"/>
      <c r="BQ426" s="61"/>
      <c r="BR426" s="61"/>
    </row>
    <row r="427" spans="1:70" ht="28" customHeight="1" x14ac:dyDescent="0.15">
      <c r="A427" s="74"/>
      <c r="B427" s="74"/>
      <c r="C427" s="74"/>
      <c r="D427" s="74"/>
      <c r="E427" s="74"/>
      <c r="F427" s="74"/>
      <c r="G427" s="61"/>
      <c r="H427" s="61"/>
      <c r="I427" s="61"/>
      <c r="J427" s="61"/>
      <c r="K427" s="98"/>
      <c r="L427" s="98"/>
      <c r="M427" s="98"/>
      <c r="N427" s="98"/>
      <c r="O427" s="98"/>
      <c r="P427" s="98"/>
      <c r="Q427" s="98"/>
      <c r="R427" s="98"/>
      <c r="S427" s="98"/>
      <c r="T427" s="98"/>
      <c r="U427" s="98"/>
      <c r="V427" s="98"/>
      <c r="W427" s="98"/>
      <c r="X427" s="98"/>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61"/>
      <c r="AY427" s="61"/>
      <c r="AZ427" s="61"/>
      <c r="BA427" s="61"/>
      <c r="BB427" s="61"/>
      <c r="BC427" s="61"/>
      <c r="BD427" s="61"/>
      <c r="BE427" s="61"/>
      <c r="BF427" s="61"/>
      <c r="BG427" s="61"/>
      <c r="BH427" s="61"/>
      <c r="BI427" s="61"/>
      <c r="BJ427" s="61"/>
      <c r="BK427" s="61"/>
      <c r="BL427" s="61"/>
      <c r="BM427" s="61"/>
      <c r="BN427" s="61"/>
      <c r="BO427" s="61"/>
      <c r="BP427" s="61"/>
      <c r="BQ427" s="61"/>
      <c r="BR427" s="61"/>
    </row>
    <row r="428" spans="1:70" ht="28" customHeight="1" x14ac:dyDescent="0.15">
      <c r="A428" s="74"/>
      <c r="B428" s="74"/>
      <c r="C428" s="74"/>
      <c r="D428" s="74"/>
      <c r="E428" s="74"/>
      <c r="F428" s="74"/>
      <c r="G428" s="61"/>
      <c r="H428" s="61"/>
      <c r="I428" s="61"/>
      <c r="J428" s="61"/>
      <c r="K428" s="98"/>
      <c r="L428" s="98"/>
      <c r="M428" s="98"/>
      <c r="N428" s="98"/>
      <c r="O428" s="98"/>
      <c r="P428" s="98"/>
      <c r="Q428" s="98"/>
      <c r="R428" s="98"/>
      <c r="S428" s="98"/>
      <c r="T428" s="98"/>
      <c r="U428" s="98"/>
      <c r="V428" s="98"/>
      <c r="W428" s="98"/>
      <c r="X428" s="98"/>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61"/>
      <c r="AY428" s="61"/>
      <c r="AZ428" s="61"/>
      <c r="BA428" s="61"/>
      <c r="BB428" s="61"/>
      <c r="BC428" s="61"/>
      <c r="BD428" s="61"/>
      <c r="BE428" s="61"/>
      <c r="BF428" s="61"/>
      <c r="BG428" s="61"/>
      <c r="BH428" s="61"/>
      <c r="BI428" s="61"/>
      <c r="BJ428" s="61"/>
      <c r="BK428" s="61"/>
      <c r="BL428" s="61"/>
      <c r="BM428" s="61"/>
      <c r="BN428" s="61"/>
      <c r="BO428" s="61"/>
      <c r="BP428" s="61"/>
      <c r="BQ428" s="61"/>
      <c r="BR428" s="61"/>
    </row>
    <row r="429" spans="1:70" ht="28" customHeight="1" x14ac:dyDescent="0.15">
      <c r="A429" s="74"/>
      <c r="B429" s="74"/>
      <c r="C429" s="74"/>
      <c r="D429" s="74"/>
      <c r="E429" s="74"/>
      <c r="F429" s="74"/>
      <c r="G429" s="61"/>
      <c r="H429" s="61"/>
      <c r="I429" s="61"/>
      <c r="J429" s="61"/>
      <c r="K429" s="98"/>
      <c r="L429" s="98"/>
      <c r="M429" s="98"/>
      <c r="N429" s="98"/>
      <c r="O429" s="98"/>
      <c r="P429" s="98"/>
      <c r="Q429" s="98"/>
      <c r="R429" s="98"/>
      <c r="S429" s="98"/>
      <c r="T429" s="98"/>
      <c r="U429" s="98"/>
      <c r="V429" s="98"/>
      <c r="W429" s="98"/>
      <c r="X429" s="98"/>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61"/>
      <c r="AY429" s="61"/>
      <c r="AZ429" s="61"/>
      <c r="BA429" s="61"/>
      <c r="BB429" s="61"/>
      <c r="BC429" s="61"/>
      <c r="BD429" s="61"/>
      <c r="BE429" s="61"/>
      <c r="BF429" s="61"/>
      <c r="BG429" s="61"/>
      <c r="BH429" s="61"/>
      <c r="BI429" s="61"/>
      <c r="BJ429" s="61"/>
      <c r="BK429" s="61"/>
      <c r="BL429" s="61"/>
      <c r="BM429" s="61"/>
      <c r="BN429" s="61"/>
      <c r="BO429" s="61"/>
      <c r="BP429" s="61"/>
      <c r="BQ429" s="61"/>
      <c r="BR429" s="61"/>
    </row>
    <row r="430" spans="1:70" ht="28" customHeight="1" x14ac:dyDescent="0.15">
      <c r="A430" s="74"/>
      <c r="B430" s="74"/>
      <c r="C430" s="74"/>
      <c r="D430" s="74"/>
      <c r="E430" s="74"/>
      <c r="F430" s="74"/>
      <c r="G430" s="61"/>
      <c r="H430" s="61"/>
      <c r="I430" s="61"/>
      <c r="J430" s="61"/>
      <c r="K430" s="98"/>
      <c r="L430" s="98"/>
      <c r="M430" s="98"/>
      <c r="N430" s="98"/>
      <c r="O430" s="98"/>
      <c r="P430" s="98"/>
      <c r="Q430" s="98"/>
      <c r="R430" s="98"/>
      <c r="S430" s="98"/>
      <c r="T430" s="98"/>
      <c r="U430" s="98"/>
      <c r="V430" s="98"/>
      <c r="W430" s="98"/>
      <c r="X430" s="98"/>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61"/>
      <c r="AY430" s="61"/>
      <c r="AZ430" s="61"/>
      <c r="BA430" s="61"/>
      <c r="BB430" s="61"/>
      <c r="BC430" s="61"/>
      <c r="BD430" s="61"/>
      <c r="BE430" s="61"/>
      <c r="BF430" s="61"/>
      <c r="BG430" s="61"/>
      <c r="BH430" s="61"/>
      <c r="BI430" s="61"/>
      <c r="BJ430" s="61"/>
      <c r="BK430" s="61"/>
      <c r="BL430" s="61"/>
      <c r="BM430" s="61"/>
      <c r="BN430" s="61"/>
      <c r="BO430" s="61"/>
      <c r="BP430" s="61"/>
      <c r="BQ430" s="61"/>
      <c r="BR430" s="61"/>
    </row>
    <row r="431" spans="1:70" ht="28" customHeight="1" x14ac:dyDescent="0.15">
      <c r="A431" s="74"/>
      <c r="B431" s="74"/>
      <c r="C431" s="74"/>
      <c r="D431" s="74"/>
      <c r="E431" s="74"/>
      <c r="F431" s="74"/>
      <c r="G431" s="61"/>
      <c r="H431" s="61"/>
      <c r="I431" s="61"/>
      <c r="J431" s="61"/>
      <c r="K431" s="98"/>
      <c r="L431" s="98"/>
      <c r="M431" s="98"/>
      <c r="N431" s="98"/>
      <c r="O431" s="98"/>
      <c r="P431" s="98"/>
      <c r="Q431" s="98"/>
      <c r="R431" s="98"/>
      <c r="S431" s="98"/>
      <c r="T431" s="98"/>
      <c r="U431" s="98"/>
      <c r="V431" s="98"/>
      <c r="W431" s="98"/>
      <c r="X431" s="98"/>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61"/>
      <c r="AY431" s="61"/>
      <c r="AZ431" s="61"/>
      <c r="BA431" s="61"/>
      <c r="BB431" s="61"/>
      <c r="BC431" s="61"/>
      <c r="BD431" s="61"/>
      <c r="BE431" s="61"/>
      <c r="BF431" s="61"/>
      <c r="BG431" s="61"/>
      <c r="BH431" s="61"/>
      <c r="BI431" s="61"/>
      <c r="BJ431" s="61"/>
      <c r="BK431" s="61"/>
      <c r="BL431" s="61"/>
      <c r="BM431" s="61"/>
      <c r="BN431" s="61"/>
      <c r="BO431" s="61"/>
      <c r="BP431" s="61"/>
      <c r="BQ431" s="61"/>
      <c r="BR431" s="61"/>
    </row>
    <row r="432" spans="1:70" ht="28" customHeight="1" x14ac:dyDescent="0.15">
      <c r="A432" s="74"/>
      <c r="B432" s="74"/>
      <c r="C432" s="74"/>
      <c r="D432" s="74"/>
      <c r="E432" s="74"/>
      <c r="F432" s="74"/>
      <c r="G432" s="61"/>
      <c r="H432" s="61"/>
      <c r="I432" s="61"/>
      <c r="J432" s="61"/>
      <c r="K432" s="98"/>
      <c r="L432" s="98"/>
      <c r="M432" s="98"/>
      <c r="N432" s="98"/>
      <c r="O432" s="98"/>
      <c r="P432" s="98"/>
      <c r="Q432" s="98"/>
      <c r="R432" s="98"/>
      <c r="S432" s="98"/>
      <c r="T432" s="98"/>
      <c r="U432" s="98"/>
      <c r="V432" s="98"/>
      <c r="W432" s="98"/>
      <c r="X432" s="98"/>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61"/>
      <c r="AY432" s="61"/>
      <c r="AZ432" s="61"/>
      <c r="BA432" s="61"/>
      <c r="BB432" s="61"/>
      <c r="BC432" s="61"/>
      <c r="BD432" s="61"/>
      <c r="BE432" s="61"/>
      <c r="BF432" s="61"/>
      <c r="BG432" s="61"/>
      <c r="BH432" s="61"/>
      <c r="BI432" s="61"/>
      <c r="BJ432" s="61"/>
      <c r="BK432" s="61"/>
      <c r="BL432" s="61"/>
      <c r="BM432" s="61"/>
      <c r="BN432" s="61"/>
      <c r="BO432" s="61"/>
      <c r="BP432" s="61"/>
      <c r="BQ432" s="61"/>
      <c r="BR432" s="61"/>
    </row>
    <row r="433" spans="1:70" ht="28" customHeight="1" x14ac:dyDescent="0.15">
      <c r="A433" s="74"/>
      <c r="B433" s="74"/>
      <c r="C433" s="74"/>
      <c r="D433" s="74"/>
      <c r="E433" s="74"/>
      <c r="F433" s="74"/>
      <c r="G433" s="61"/>
      <c r="H433" s="61"/>
      <c r="I433" s="61"/>
      <c r="J433" s="61"/>
      <c r="K433" s="98"/>
      <c r="L433" s="98"/>
      <c r="M433" s="98"/>
      <c r="N433" s="98"/>
      <c r="O433" s="98"/>
      <c r="P433" s="98"/>
      <c r="Q433" s="98"/>
      <c r="R433" s="98"/>
      <c r="S433" s="98"/>
      <c r="T433" s="98"/>
      <c r="U433" s="98"/>
      <c r="V433" s="98"/>
      <c r="W433" s="98"/>
      <c r="X433" s="98"/>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61"/>
      <c r="AY433" s="61"/>
      <c r="AZ433" s="61"/>
      <c r="BA433" s="61"/>
      <c r="BB433" s="61"/>
      <c r="BC433" s="61"/>
      <c r="BD433" s="61"/>
      <c r="BE433" s="61"/>
      <c r="BF433" s="61"/>
      <c r="BG433" s="61"/>
      <c r="BH433" s="61"/>
      <c r="BI433" s="61"/>
      <c r="BJ433" s="61"/>
      <c r="BK433" s="61"/>
      <c r="BL433" s="61"/>
      <c r="BM433" s="61"/>
      <c r="BN433" s="61"/>
      <c r="BO433" s="61"/>
      <c r="BP433" s="61"/>
      <c r="BQ433" s="61"/>
      <c r="BR433" s="61"/>
    </row>
    <row r="434" spans="1:70" ht="28" customHeight="1" x14ac:dyDescent="0.15">
      <c r="A434" s="74"/>
      <c r="B434" s="74"/>
      <c r="C434" s="74"/>
      <c r="D434" s="74"/>
      <c r="E434" s="74"/>
      <c r="F434" s="74"/>
      <c r="K434" s="100"/>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61"/>
      <c r="AY434" s="61"/>
      <c r="AZ434" s="61"/>
      <c r="BA434" s="61"/>
      <c r="BB434" s="61"/>
      <c r="BC434" s="61"/>
      <c r="BD434" s="61"/>
      <c r="BE434" s="61"/>
      <c r="BF434" s="61"/>
      <c r="BG434" s="61"/>
      <c r="BH434" s="61"/>
      <c r="BI434" s="61"/>
      <c r="BJ434" s="61"/>
      <c r="BK434" s="61"/>
      <c r="BL434" s="61"/>
      <c r="BM434" s="61"/>
      <c r="BN434" s="61"/>
      <c r="BO434" s="61"/>
      <c r="BP434" s="61"/>
      <c r="BQ434" s="61"/>
      <c r="BR434" s="61"/>
    </row>
    <row r="435" spans="1:70" ht="28" customHeight="1" x14ac:dyDescent="0.15">
      <c r="A435" s="74"/>
      <c r="B435" s="74"/>
      <c r="C435" s="74"/>
      <c r="D435" s="74"/>
      <c r="E435" s="74"/>
      <c r="F435" s="74"/>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61"/>
      <c r="AY435" s="61"/>
      <c r="AZ435" s="61"/>
      <c r="BA435" s="61"/>
      <c r="BB435" s="61"/>
      <c r="BC435" s="61"/>
      <c r="BD435" s="61"/>
      <c r="BE435" s="61"/>
      <c r="BF435" s="61"/>
      <c r="BG435" s="61"/>
      <c r="BH435" s="61"/>
      <c r="BI435" s="61"/>
      <c r="BJ435" s="61"/>
      <c r="BK435" s="61"/>
      <c r="BL435" s="61"/>
      <c r="BM435" s="61"/>
      <c r="BN435" s="61"/>
      <c r="BO435" s="61"/>
      <c r="BP435" s="61"/>
      <c r="BQ435" s="61"/>
      <c r="BR435" s="61"/>
    </row>
    <row r="436" spans="1:70" ht="28" customHeight="1" x14ac:dyDescent="0.15">
      <c r="A436" s="74"/>
      <c r="B436" s="74"/>
      <c r="C436" s="74"/>
      <c r="D436" s="74"/>
      <c r="E436" s="74"/>
      <c r="F436" s="74"/>
      <c r="G436" s="36"/>
      <c r="H436" s="36"/>
      <c r="I436" s="36"/>
      <c r="J436" s="36"/>
      <c r="K436" s="36"/>
      <c r="L436" s="36"/>
      <c r="M436" s="36"/>
      <c r="N436" s="37"/>
      <c r="O436" s="36"/>
      <c r="P436" s="37"/>
      <c r="Q436" s="36"/>
      <c r="R436" s="36"/>
      <c r="S436" s="36"/>
      <c r="T436" s="36"/>
      <c r="U436" s="36"/>
      <c r="V436" s="36"/>
      <c r="W436" s="36"/>
      <c r="X436" s="37"/>
      <c r="Y436" s="37"/>
      <c r="Z436" s="37"/>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61"/>
      <c r="AY436" s="61"/>
      <c r="AZ436" s="61"/>
      <c r="BA436" s="61"/>
      <c r="BB436" s="61"/>
      <c r="BC436" s="61"/>
      <c r="BD436" s="61"/>
      <c r="BE436" s="61"/>
      <c r="BF436" s="61"/>
      <c r="BG436" s="61"/>
      <c r="BH436" s="61"/>
      <c r="BI436" s="61"/>
      <c r="BJ436" s="61"/>
      <c r="BK436" s="61"/>
      <c r="BL436" s="61"/>
      <c r="BM436" s="61"/>
      <c r="BN436" s="61"/>
      <c r="BO436" s="61"/>
      <c r="BP436" s="61"/>
      <c r="BQ436" s="61"/>
      <c r="BR436" s="61"/>
    </row>
    <row r="437" spans="1:70" ht="28" customHeight="1" x14ac:dyDescent="0.15">
      <c r="A437" s="74"/>
      <c r="B437" s="74"/>
      <c r="C437" s="74"/>
      <c r="D437" s="74"/>
      <c r="E437" s="74"/>
      <c r="F437" s="74"/>
      <c r="G437" s="36"/>
      <c r="H437" s="36"/>
      <c r="I437" s="36"/>
      <c r="J437" s="36"/>
      <c r="K437" s="36"/>
      <c r="L437" s="36"/>
      <c r="M437" s="36"/>
      <c r="N437" s="37"/>
      <c r="O437" s="36"/>
      <c r="P437" s="37"/>
      <c r="Q437" s="37"/>
      <c r="R437" s="37"/>
      <c r="S437" s="37"/>
      <c r="T437" s="37"/>
      <c r="U437" s="37"/>
      <c r="V437" s="37"/>
      <c r="W437" s="37"/>
      <c r="X437" s="36"/>
      <c r="Y437" s="37"/>
      <c r="Z437" s="37"/>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61"/>
      <c r="AY437" s="61"/>
      <c r="AZ437" s="61"/>
      <c r="BA437" s="61"/>
      <c r="BB437" s="61"/>
      <c r="BC437" s="61"/>
      <c r="BD437" s="61"/>
      <c r="BE437" s="61"/>
      <c r="BF437" s="61"/>
      <c r="BG437" s="61"/>
      <c r="BH437" s="61"/>
      <c r="BI437" s="61"/>
      <c r="BJ437" s="61"/>
      <c r="BK437" s="61"/>
      <c r="BL437" s="61"/>
      <c r="BM437" s="61"/>
      <c r="BN437" s="61"/>
      <c r="BO437" s="61"/>
      <c r="BP437" s="61"/>
      <c r="BQ437" s="61"/>
      <c r="BR437" s="61"/>
    </row>
    <row r="438" spans="1:70" ht="28" customHeight="1" x14ac:dyDescent="0.15">
      <c r="A438" s="74"/>
      <c r="B438" s="74"/>
      <c r="C438" s="74"/>
      <c r="D438" s="74"/>
      <c r="E438" s="74"/>
      <c r="F438" s="74"/>
      <c r="G438" s="38"/>
      <c r="H438" s="38"/>
      <c r="I438" s="38"/>
      <c r="J438" s="38"/>
      <c r="K438" s="37"/>
      <c r="L438" s="37"/>
      <c r="M438" s="37"/>
      <c r="N438" s="37"/>
      <c r="O438" s="37"/>
      <c r="P438" s="37"/>
      <c r="Q438" s="37"/>
      <c r="R438" s="37"/>
      <c r="S438" s="37"/>
      <c r="T438" s="37"/>
      <c r="U438" s="37"/>
      <c r="V438" s="37"/>
      <c r="W438" s="37"/>
      <c r="X438" s="37"/>
      <c r="Y438" s="38"/>
      <c r="Z438" s="38"/>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61"/>
      <c r="AY438" s="61"/>
      <c r="AZ438" s="61"/>
      <c r="BA438" s="61"/>
      <c r="BB438" s="61"/>
      <c r="BC438" s="61"/>
      <c r="BD438" s="61"/>
      <c r="BE438" s="61"/>
      <c r="BF438" s="61"/>
      <c r="BG438" s="61"/>
      <c r="BH438" s="61"/>
      <c r="BI438" s="61"/>
      <c r="BJ438" s="61"/>
      <c r="BK438" s="61"/>
      <c r="BL438" s="61"/>
      <c r="BM438" s="61"/>
      <c r="BN438" s="61"/>
      <c r="BO438" s="61"/>
      <c r="BP438" s="61"/>
      <c r="BQ438" s="61"/>
      <c r="BR438" s="61"/>
    </row>
    <row r="439" spans="1:70" ht="28" customHeight="1" x14ac:dyDescent="0.15">
      <c r="A439" s="74"/>
      <c r="B439" s="74"/>
      <c r="C439" s="74"/>
      <c r="D439" s="74"/>
      <c r="E439" s="74"/>
      <c r="F439" s="74"/>
      <c r="G439" s="38"/>
      <c r="H439" s="38"/>
      <c r="I439" s="38"/>
      <c r="J439" s="38"/>
      <c r="K439" s="37"/>
      <c r="L439" s="37"/>
      <c r="M439" s="37"/>
      <c r="N439" s="37"/>
      <c r="O439" s="37"/>
      <c r="P439" s="37"/>
      <c r="Q439" s="37"/>
      <c r="R439" s="37"/>
      <c r="S439" s="37"/>
      <c r="T439" s="37"/>
      <c r="U439" s="37"/>
      <c r="V439" s="37"/>
      <c r="W439" s="37"/>
      <c r="X439" s="37"/>
      <c r="Y439" s="38"/>
      <c r="Z439" s="38"/>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61"/>
      <c r="AY439" s="61"/>
      <c r="AZ439" s="61"/>
      <c r="BA439" s="61"/>
      <c r="BB439" s="61"/>
      <c r="BC439" s="61"/>
      <c r="BD439" s="61"/>
      <c r="BE439" s="61"/>
      <c r="BF439" s="61"/>
      <c r="BG439" s="61"/>
      <c r="BH439" s="61"/>
      <c r="BI439" s="61"/>
      <c r="BJ439" s="61"/>
      <c r="BK439" s="61"/>
      <c r="BL439" s="61"/>
      <c r="BM439" s="61"/>
      <c r="BN439" s="61"/>
      <c r="BO439" s="61"/>
      <c r="BP439" s="61"/>
      <c r="BQ439" s="61"/>
      <c r="BR439" s="61"/>
    </row>
    <row r="440" spans="1:70" ht="28" customHeight="1" x14ac:dyDescent="0.15">
      <c r="A440" s="74"/>
      <c r="B440" s="74"/>
      <c r="C440" s="74"/>
      <c r="D440" s="74"/>
      <c r="E440" s="74"/>
      <c r="F440" s="74"/>
      <c r="G440" s="38"/>
      <c r="H440" s="38"/>
      <c r="I440" s="38"/>
      <c r="J440" s="38"/>
      <c r="K440" s="37"/>
      <c r="L440" s="37"/>
      <c r="M440" s="37"/>
      <c r="N440" s="37"/>
      <c r="O440" s="37"/>
      <c r="P440" s="37"/>
      <c r="Q440" s="37"/>
      <c r="R440" s="37"/>
      <c r="S440" s="37"/>
      <c r="T440" s="37"/>
      <c r="U440" s="37"/>
      <c r="V440" s="37"/>
      <c r="W440" s="37"/>
      <c r="X440" s="37"/>
      <c r="Y440" s="38"/>
      <c r="Z440" s="38"/>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61"/>
      <c r="AY440" s="61"/>
      <c r="AZ440" s="61"/>
      <c r="BA440" s="61"/>
      <c r="BB440" s="61"/>
      <c r="BC440" s="61"/>
      <c r="BD440" s="61"/>
      <c r="BE440" s="61"/>
      <c r="BF440" s="61"/>
      <c r="BG440" s="61"/>
      <c r="BH440" s="61"/>
      <c r="BI440" s="61"/>
      <c r="BJ440" s="61"/>
      <c r="BK440" s="61"/>
      <c r="BL440" s="61"/>
      <c r="BM440" s="61"/>
      <c r="BN440" s="61"/>
      <c r="BO440" s="61"/>
      <c r="BP440" s="61"/>
      <c r="BQ440" s="61"/>
      <c r="BR440" s="61"/>
    </row>
    <row r="441" spans="1:70" ht="28" customHeight="1" x14ac:dyDescent="0.15">
      <c r="A441" s="74"/>
      <c r="B441" s="74"/>
      <c r="C441" s="74"/>
      <c r="D441" s="74"/>
      <c r="E441" s="74"/>
      <c r="F441" s="74"/>
      <c r="G441" s="38"/>
      <c r="H441" s="38"/>
      <c r="I441" s="38"/>
      <c r="J441" s="38"/>
      <c r="K441" s="37"/>
      <c r="L441" s="37"/>
      <c r="M441" s="37"/>
      <c r="N441" s="37"/>
      <c r="O441" s="37"/>
      <c r="P441" s="37"/>
      <c r="Q441" s="37"/>
      <c r="R441" s="37"/>
      <c r="S441" s="37"/>
      <c r="T441" s="37"/>
      <c r="U441" s="37"/>
      <c r="V441" s="37"/>
      <c r="W441" s="37"/>
      <c r="X441" s="37"/>
      <c r="Y441" s="38"/>
      <c r="Z441" s="38"/>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61"/>
      <c r="AY441" s="61"/>
      <c r="AZ441" s="61"/>
      <c r="BA441" s="61"/>
      <c r="BB441" s="61"/>
      <c r="BC441" s="61"/>
      <c r="BD441" s="61"/>
      <c r="BE441" s="61"/>
      <c r="BF441" s="61"/>
      <c r="BG441" s="61"/>
      <c r="BH441" s="61"/>
      <c r="BI441" s="61"/>
      <c r="BJ441" s="61"/>
      <c r="BK441" s="61"/>
      <c r="BL441" s="61"/>
      <c r="BM441" s="61"/>
      <c r="BN441" s="61"/>
      <c r="BO441" s="61"/>
      <c r="BP441" s="61"/>
      <c r="BQ441" s="61"/>
      <c r="BR441" s="61"/>
    </row>
    <row r="442" spans="1:70" ht="28" customHeight="1" x14ac:dyDescent="0.15">
      <c r="A442" s="74"/>
      <c r="B442" s="74"/>
      <c r="C442" s="74"/>
      <c r="D442" s="74"/>
      <c r="E442" s="74"/>
      <c r="F442" s="74"/>
      <c r="G442" s="38"/>
      <c r="H442" s="38"/>
      <c r="I442" s="38"/>
      <c r="J442" s="38"/>
      <c r="K442" s="37"/>
      <c r="L442" s="37"/>
      <c r="M442" s="37"/>
      <c r="N442" s="37"/>
      <c r="O442" s="37"/>
      <c r="P442" s="37"/>
      <c r="Q442" s="37"/>
      <c r="R442" s="37"/>
      <c r="S442" s="37"/>
      <c r="T442" s="37"/>
      <c r="U442" s="37"/>
      <c r="V442" s="37"/>
      <c r="W442" s="37"/>
      <c r="X442" s="37"/>
      <c r="Y442" s="38"/>
      <c r="Z442" s="38"/>
      <c r="AA442" s="61"/>
      <c r="AB442" s="61"/>
      <c r="AC442" s="61"/>
      <c r="AD442" s="61"/>
      <c r="AE442" s="61"/>
      <c r="AF442" s="61"/>
      <c r="AG442" s="61"/>
      <c r="AH442" s="61"/>
      <c r="AI442" s="61"/>
      <c r="AJ442" s="61"/>
      <c r="AK442" s="61"/>
      <c r="AL442" s="61"/>
      <c r="AM442" s="61"/>
      <c r="AN442" s="61"/>
      <c r="AO442" s="61"/>
      <c r="AP442" s="61"/>
      <c r="AQ442" s="61"/>
      <c r="AR442" s="61"/>
      <c r="AS442" s="61"/>
      <c r="AT442" s="61"/>
    </row>
    <row r="443" spans="1:70" ht="28" customHeight="1" x14ac:dyDescent="0.15">
      <c r="A443" s="74"/>
      <c r="B443" s="74"/>
      <c r="C443" s="74"/>
      <c r="D443" s="74"/>
      <c r="E443" s="74"/>
      <c r="F443" s="74"/>
      <c r="G443" s="38"/>
      <c r="H443" s="38"/>
      <c r="I443" s="38"/>
      <c r="J443" s="38"/>
      <c r="K443" s="37"/>
      <c r="L443" s="37"/>
      <c r="M443" s="37"/>
      <c r="N443" s="37"/>
      <c r="O443" s="37"/>
      <c r="P443" s="37"/>
      <c r="Q443" s="37"/>
      <c r="R443" s="37"/>
      <c r="S443" s="37"/>
      <c r="T443" s="37"/>
      <c r="U443" s="37"/>
      <c r="V443" s="37"/>
      <c r="W443" s="37"/>
      <c r="X443" s="37"/>
      <c r="Y443" s="38"/>
      <c r="Z443" s="38"/>
      <c r="AA443" s="61"/>
      <c r="AB443" s="61"/>
      <c r="AC443" s="61"/>
      <c r="AD443" s="61"/>
      <c r="AE443" s="61"/>
      <c r="AF443" s="61"/>
      <c r="AG443" s="61"/>
      <c r="AH443" s="61"/>
      <c r="AI443" s="61"/>
      <c r="AJ443" s="61"/>
      <c r="AK443" s="61"/>
      <c r="AL443" s="61"/>
      <c r="AM443" s="61"/>
      <c r="AN443" s="61"/>
      <c r="AO443" s="61"/>
      <c r="AP443" s="61"/>
      <c r="AQ443" s="61"/>
      <c r="AR443" s="61"/>
      <c r="AS443" s="61"/>
      <c r="AT443" s="61"/>
    </row>
    <row r="444" spans="1:70" ht="28" customHeight="1" x14ac:dyDescent="0.15">
      <c r="A444" s="74"/>
      <c r="B444" s="74"/>
      <c r="C444" s="74"/>
      <c r="D444" s="74"/>
      <c r="E444" s="74"/>
      <c r="F444" s="74"/>
      <c r="G444" s="74"/>
      <c r="H444" s="74"/>
      <c r="I444" s="74"/>
      <c r="J444" s="74"/>
      <c r="K444" s="74"/>
      <c r="L444" s="37"/>
      <c r="M444" s="37"/>
      <c r="N444" s="37"/>
      <c r="O444" s="37"/>
      <c r="P444" s="37"/>
      <c r="Q444" s="37"/>
      <c r="R444" s="37"/>
      <c r="S444" s="37"/>
      <c r="T444" s="37"/>
      <c r="U444" s="37"/>
      <c r="V444" s="37"/>
      <c r="W444" s="37"/>
      <c r="X444" s="37"/>
      <c r="Y444" s="38"/>
      <c r="Z444" s="38"/>
      <c r="AA444" s="61"/>
      <c r="AB444" s="61"/>
      <c r="AC444" s="61"/>
      <c r="AD444" s="61"/>
      <c r="AE444" s="61"/>
      <c r="AF444" s="61"/>
      <c r="AG444" s="61"/>
      <c r="AH444" s="61"/>
      <c r="AI444" s="61"/>
      <c r="AJ444" s="61"/>
      <c r="AK444" s="61"/>
      <c r="AL444" s="61"/>
      <c r="AM444" s="61"/>
      <c r="AN444" s="61"/>
      <c r="AO444" s="61"/>
      <c r="AP444" s="61"/>
      <c r="AQ444" s="61"/>
      <c r="AR444" s="61"/>
      <c r="AS444" s="61"/>
      <c r="AT444" s="61"/>
    </row>
    <row r="445" spans="1:70" ht="28" customHeight="1" x14ac:dyDescent="0.15">
      <c r="A445" s="74"/>
      <c r="B445" s="74"/>
      <c r="C445" s="74"/>
      <c r="D445" s="74"/>
      <c r="E445" s="74"/>
      <c r="F445" s="74"/>
      <c r="G445" s="74"/>
      <c r="H445" s="74"/>
      <c r="I445" s="74"/>
      <c r="J445" s="74"/>
      <c r="K445" s="74"/>
      <c r="AB445" s="61"/>
      <c r="AC445" s="61"/>
      <c r="AD445" s="61"/>
      <c r="AE445" s="61"/>
      <c r="AF445" s="61"/>
      <c r="AG445" s="61"/>
      <c r="AH445" s="61"/>
      <c r="AI445" s="61"/>
      <c r="AJ445" s="61"/>
      <c r="AK445" s="61"/>
      <c r="AL445" s="61"/>
      <c r="AM445" s="61"/>
      <c r="AN445" s="61"/>
      <c r="AO445" s="61"/>
      <c r="AP445" s="61"/>
      <c r="AQ445" s="61"/>
      <c r="AR445" s="61"/>
      <c r="AS445" s="61"/>
      <c r="AT445" s="61"/>
    </row>
    <row r="446" spans="1:70" ht="28" customHeight="1" x14ac:dyDescent="0.15">
      <c r="A446" s="74"/>
      <c r="B446" s="74"/>
      <c r="C446" s="74"/>
      <c r="D446" s="74"/>
      <c r="E446" s="74"/>
      <c r="F446" s="74"/>
      <c r="G446" s="74"/>
      <c r="H446" s="74"/>
      <c r="I446" s="74"/>
      <c r="J446" s="74"/>
      <c r="K446" s="74"/>
      <c r="X446" s="98"/>
      <c r="Y446" s="61"/>
      <c r="Z446" s="61"/>
      <c r="AB446" s="61"/>
      <c r="AC446" s="61"/>
      <c r="AD446" s="61"/>
      <c r="AE446" s="61"/>
      <c r="AF446" s="61"/>
      <c r="AG446" s="61"/>
      <c r="AH446" s="61"/>
      <c r="AI446" s="61"/>
      <c r="AJ446" s="61"/>
      <c r="AK446" s="61"/>
      <c r="AL446" s="61"/>
      <c r="AM446" s="61"/>
      <c r="AN446" s="61"/>
      <c r="AO446" s="61"/>
      <c r="AP446" s="61"/>
      <c r="AQ446" s="61"/>
      <c r="AR446" s="61"/>
      <c r="AS446" s="61"/>
      <c r="AT446" s="61"/>
    </row>
    <row r="447" spans="1:70" ht="28" customHeight="1" x14ac:dyDescent="0.15">
      <c r="A447" s="74"/>
      <c r="B447" s="74"/>
      <c r="C447" s="74"/>
      <c r="D447" s="74"/>
      <c r="E447" s="74"/>
      <c r="F447" s="74"/>
      <c r="G447" s="74"/>
      <c r="H447" s="74"/>
      <c r="I447" s="74"/>
      <c r="J447" s="74"/>
      <c r="K447" s="74"/>
      <c r="AB447" s="61"/>
      <c r="AC447" s="61"/>
      <c r="AD447" s="61"/>
      <c r="AE447" s="61"/>
      <c r="AF447" s="61"/>
      <c r="AG447" s="61"/>
      <c r="AH447" s="61"/>
      <c r="AI447" s="61"/>
      <c r="AJ447" s="61"/>
      <c r="AK447" s="61"/>
      <c r="AL447" s="61"/>
      <c r="AM447" s="61"/>
      <c r="AN447" s="61"/>
      <c r="AO447" s="61"/>
      <c r="AP447" s="61"/>
      <c r="AQ447" s="61"/>
      <c r="AR447" s="61"/>
      <c r="AS447" s="61"/>
      <c r="AT447" s="61"/>
    </row>
    <row r="448" spans="1:70" ht="28" customHeight="1" x14ac:dyDescent="0.15">
      <c r="A448" s="74"/>
      <c r="B448" s="74"/>
      <c r="C448" s="74"/>
      <c r="D448" s="74"/>
      <c r="E448" s="74"/>
      <c r="F448" s="74"/>
      <c r="G448" s="74"/>
      <c r="H448" s="74"/>
      <c r="I448" s="74"/>
      <c r="J448" s="74"/>
      <c r="K448" s="74"/>
      <c r="AB448" s="61"/>
      <c r="AC448" s="61"/>
      <c r="AD448" s="61"/>
      <c r="AE448" s="61"/>
      <c r="AF448" s="61"/>
      <c r="AG448" s="61"/>
      <c r="AH448" s="61"/>
      <c r="AI448" s="61"/>
      <c r="AJ448" s="61"/>
      <c r="AK448" s="61"/>
      <c r="AL448" s="61"/>
      <c r="AM448" s="61"/>
      <c r="AN448" s="61"/>
      <c r="AO448" s="61"/>
      <c r="AP448" s="61"/>
      <c r="AQ448" s="61"/>
      <c r="AR448" s="61"/>
      <c r="AS448" s="61"/>
      <c r="AT448" s="61"/>
      <c r="AV448" s="104"/>
      <c r="AW448" s="105"/>
      <c r="AX448" s="105"/>
      <c r="AY448" s="105"/>
      <c r="AZ448" s="105"/>
      <c r="BA448" s="105"/>
      <c r="BB448" s="105"/>
      <c r="BC448" s="105"/>
      <c r="BD448" s="105"/>
      <c r="BE448" s="105"/>
      <c r="BF448" s="105"/>
      <c r="BG448" s="105"/>
      <c r="BH448" s="55"/>
      <c r="BI448" s="55"/>
      <c r="BJ448" s="55"/>
      <c r="BK448" s="55"/>
      <c r="BL448" s="55"/>
    </row>
    <row r="449" spans="1:64" ht="28" customHeight="1" x14ac:dyDescent="0.15">
      <c r="A449" s="74"/>
      <c r="B449" s="74"/>
      <c r="C449" s="74"/>
      <c r="D449" s="74"/>
      <c r="E449" s="74"/>
      <c r="F449" s="74"/>
      <c r="G449" s="74"/>
      <c r="H449" s="74"/>
      <c r="I449" s="74"/>
      <c r="J449" s="74"/>
      <c r="K449" s="74"/>
      <c r="AB449" s="61"/>
      <c r="AC449" s="61"/>
      <c r="AD449" s="61"/>
      <c r="AE449" s="61"/>
      <c r="AF449" s="38"/>
      <c r="AG449" s="38"/>
      <c r="AH449" s="38"/>
      <c r="AI449" s="38"/>
      <c r="AJ449" s="38"/>
      <c r="AK449" s="38"/>
      <c r="AL449" s="38"/>
      <c r="AM449" s="38"/>
      <c r="AN449" s="38"/>
      <c r="AO449" s="38"/>
      <c r="AP449" s="38"/>
      <c r="AQ449" s="38"/>
      <c r="AR449" s="38"/>
      <c r="AS449" s="38"/>
      <c r="AT449" s="38"/>
      <c r="AU449" s="55"/>
      <c r="AV449" s="55"/>
      <c r="AW449" s="55"/>
      <c r="AX449" s="55"/>
      <c r="AY449" s="55"/>
      <c r="AZ449" s="55"/>
      <c r="BA449" s="55"/>
      <c r="BB449" s="55"/>
      <c r="BC449" s="55"/>
      <c r="BD449" s="55"/>
      <c r="BE449" s="55"/>
      <c r="BF449" s="55"/>
      <c r="BG449" s="55"/>
      <c r="BH449" s="55"/>
      <c r="BI449" s="55"/>
      <c r="BJ449" s="55"/>
      <c r="BK449" s="55"/>
      <c r="BL449" s="55"/>
    </row>
    <row r="450" spans="1:64" ht="28" customHeight="1" x14ac:dyDescent="0.15">
      <c r="A450" s="74"/>
      <c r="B450" s="74"/>
      <c r="C450" s="74"/>
      <c r="D450" s="74"/>
      <c r="E450" s="74"/>
      <c r="F450" s="74"/>
      <c r="G450" s="74"/>
      <c r="H450" s="74"/>
      <c r="I450" s="74"/>
      <c r="J450" s="74"/>
      <c r="K450" s="74"/>
      <c r="AB450" s="61"/>
      <c r="AC450" s="61"/>
      <c r="AD450" s="61"/>
      <c r="AE450" s="61"/>
      <c r="AF450" s="61"/>
      <c r="AG450" s="61"/>
      <c r="AH450" s="61"/>
      <c r="AI450" s="61"/>
      <c r="AJ450" s="61"/>
      <c r="AK450" s="61"/>
      <c r="AL450" s="61"/>
      <c r="AM450" s="61"/>
      <c r="AN450" s="61"/>
      <c r="AO450" s="61"/>
      <c r="AP450" s="61"/>
      <c r="AQ450" s="61"/>
      <c r="AR450" s="61"/>
      <c r="AS450" s="61"/>
      <c r="AT450" s="61"/>
      <c r="AW450" s="55"/>
      <c r="AX450" s="55"/>
      <c r="AY450" s="55"/>
      <c r="AZ450" s="55"/>
      <c r="BA450" s="55"/>
      <c r="BB450" s="55"/>
      <c r="BC450" s="55"/>
      <c r="BD450" s="55"/>
      <c r="BE450" s="55"/>
      <c r="BF450" s="55"/>
      <c r="BG450" s="55"/>
      <c r="BH450" s="55"/>
      <c r="BI450" s="55"/>
      <c r="BJ450" s="55"/>
      <c r="BK450" s="55"/>
      <c r="BL450" s="55"/>
    </row>
    <row r="451" spans="1:64" ht="28" customHeight="1" x14ac:dyDescent="0.15">
      <c r="A451" s="74"/>
      <c r="B451" s="74"/>
      <c r="C451" s="74"/>
      <c r="D451" s="74"/>
      <c r="E451" s="74"/>
      <c r="F451" s="74"/>
      <c r="G451" s="74"/>
      <c r="H451" s="74"/>
      <c r="I451" s="74"/>
      <c r="J451" s="74"/>
      <c r="K451" s="74"/>
      <c r="AA451" s="55"/>
      <c r="AB451" s="38"/>
      <c r="AC451" s="38"/>
      <c r="AD451" s="38"/>
      <c r="AE451" s="38"/>
      <c r="AF451" s="38"/>
      <c r="AG451" s="38"/>
      <c r="AH451" s="38"/>
      <c r="AI451" s="38"/>
      <c r="AJ451" s="38"/>
      <c r="AK451" s="38"/>
      <c r="AL451" s="38"/>
      <c r="AM451" s="38"/>
      <c r="AN451" s="38"/>
      <c r="AO451" s="38"/>
      <c r="AP451" s="38"/>
      <c r="AQ451" s="38"/>
      <c r="AR451" s="38"/>
      <c r="AS451" s="38"/>
      <c r="AT451" s="38"/>
      <c r="AU451" s="55"/>
      <c r="AV451" s="55"/>
      <c r="AW451" s="55"/>
      <c r="AX451" s="55"/>
      <c r="AY451" s="55"/>
      <c r="AZ451" s="55"/>
      <c r="BA451" s="55"/>
      <c r="BB451" s="55"/>
      <c r="BC451" s="55"/>
      <c r="BD451" s="55"/>
      <c r="BE451" s="55"/>
      <c r="BF451" s="55"/>
      <c r="BG451" s="55"/>
      <c r="BH451" s="55"/>
      <c r="BI451" s="55"/>
      <c r="BJ451" s="55"/>
      <c r="BK451" s="55"/>
      <c r="BL451" s="55"/>
    </row>
    <row r="452" spans="1:64" ht="28" customHeight="1" x14ac:dyDescent="0.15">
      <c r="A452" s="74"/>
      <c r="B452" s="74"/>
      <c r="C452" s="74"/>
      <c r="D452" s="74"/>
      <c r="E452" s="74"/>
      <c r="AA452" s="55"/>
      <c r="AB452" s="38"/>
      <c r="AC452" s="38"/>
      <c r="AD452" s="38"/>
      <c r="AE452" s="38"/>
      <c r="AF452" s="38"/>
      <c r="AG452" s="38"/>
      <c r="AH452" s="38"/>
      <c r="AI452" s="38"/>
      <c r="AJ452" s="38"/>
      <c r="AK452" s="38"/>
      <c r="AL452" s="38"/>
      <c r="AM452" s="38"/>
      <c r="AN452" s="38"/>
      <c r="AO452" s="38"/>
      <c r="AP452" s="38"/>
      <c r="AQ452" s="38"/>
      <c r="AR452" s="38"/>
      <c r="AS452" s="38"/>
      <c r="AT452" s="38"/>
      <c r="AU452" s="55"/>
      <c r="AV452" s="55"/>
      <c r="AW452" s="55"/>
      <c r="AX452" s="55"/>
      <c r="AY452" s="55"/>
      <c r="AZ452" s="55"/>
      <c r="BA452" s="55"/>
      <c r="BB452" s="55"/>
      <c r="BC452" s="55"/>
      <c r="BD452" s="55"/>
      <c r="BE452" s="55"/>
      <c r="BF452" s="55"/>
      <c r="BG452" s="55"/>
      <c r="BH452" s="55"/>
      <c r="BI452" s="55"/>
      <c r="BJ452" s="55"/>
      <c r="BK452" s="55"/>
      <c r="BL452" s="55"/>
    </row>
    <row r="453" spans="1:64" ht="28" customHeight="1" x14ac:dyDescent="0.15">
      <c r="A453" s="74"/>
      <c r="B453" s="74"/>
      <c r="C453" s="74"/>
      <c r="D453" s="74"/>
      <c r="E453" s="74"/>
      <c r="AA453" s="55"/>
      <c r="AB453" s="38"/>
      <c r="AC453" s="38"/>
      <c r="AD453" s="38"/>
      <c r="AE453" s="38"/>
      <c r="AF453" s="38"/>
      <c r="AG453" s="38"/>
      <c r="AH453" s="38"/>
      <c r="AI453" s="38"/>
      <c r="AJ453" s="38"/>
      <c r="AK453" s="38"/>
      <c r="AL453" s="38"/>
      <c r="AM453" s="38"/>
      <c r="AN453" s="38"/>
      <c r="AO453" s="38"/>
      <c r="AP453" s="38"/>
      <c r="AQ453" s="38"/>
      <c r="AR453" s="38"/>
      <c r="AS453" s="38"/>
      <c r="AT453" s="38"/>
      <c r="AU453" s="55"/>
      <c r="AV453" s="55"/>
      <c r="AW453" s="55"/>
      <c r="AX453" s="55"/>
      <c r="AY453" s="55"/>
      <c r="AZ453" s="55"/>
      <c r="BA453" s="55"/>
      <c r="BB453" s="55"/>
      <c r="BC453" s="55"/>
      <c r="BD453" s="55"/>
      <c r="BE453" s="55"/>
      <c r="BF453" s="55"/>
      <c r="BG453" s="55"/>
      <c r="BH453" s="55"/>
      <c r="BI453" s="55"/>
      <c r="BJ453" s="55"/>
      <c r="BK453" s="55"/>
      <c r="BL453" s="55"/>
    </row>
    <row r="454" spans="1:64" ht="28" customHeight="1" x14ac:dyDescent="0.15">
      <c r="A454" s="74"/>
      <c r="B454" s="74"/>
      <c r="C454" s="74"/>
      <c r="D454" s="74"/>
      <c r="E454" s="74"/>
      <c r="G454" s="74"/>
      <c r="H454" s="74"/>
      <c r="AA454" s="55"/>
      <c r="AB454" s="55"/>
      <c r="AC454" s="55"/>
      <c r="AD454" s="55"/>
      <c r="AE454" s="55"/>
      <c r="AF454" s="55"/>
      <c r="AG454" s="55"/>
      <c r="AH454" s="55"/>
      <c r="AI454" s="55"/>
      <c r="AJ454" s="55"/>
      <c r="AK454" s="55"/>
      <c r="AL454" s="55"/>
      <c r="AM454" s="55"/>
      <c r="AN454" s="55"/>
      <c r="AO454" s="55"/>
      <c r="AP454" s="55"/>
      <c r="AQ454" s="55"/>
      <c r="AR454" s="55"/>
      <c r="AS454" s="55"/>
      <c r="AT454" s="55"/>
      <c r="AU454" s="55"/>
      <c r="AV454" s="55"/>
      <c r="AW454" s="55"/>
      <c r="AX454" s="55"/>
      <c r="AY454" s="55"/>
      <c r="AZ454" s="55"/>
      <c r="BA454" s="55"/>
      <c r="BB454" s="55"/>
      <c r="BC454" s="55"/>
      <c r="BD454" s="55"/>
      <c r="BE454" s="55"/>
      <c r="BF454" s="55"/>
      <c r="BG454" s="55"/>
      <c r="BH454" s="55"/>
      <c r="BI454" s="55"/>
      <c r="BJ454" s="55"/>
      <c r="BK454" s="55"/>
      <c r="BL454" s="55"/>
    </row>
    <row r="455" spans="1:64" ht="28" customHeight="1" x14ac:dyDescent="0.15">
      <c r="A455" s="74"/>
      <c r="B455" s="74"/>
      <c r="C455" s="74"/>
      <c r="D455" s="74"/>
      <c r="E455" s="74"/>
      <c r="G455" s="74"/>
      <c r="H455" s="74"/>
      <c r="AA455" s="55"/>
      <c r="AB455" s="55"/>
      <c r="AC455" s="55"/>
      <c r="AD455" s="55"/>
      <c r="AE455" s="55"/>
      <c r="AF455" s="55"/>
      <c r="AG455" s="55"/>
      <c r="AH455" s="55"/>
      <c r="AI455" s="55"/>
      <c r="AJ455" s="55"/>
      <c r="AK455" s="55"/>
      <c r="AL455" s="55"/>
      <c r="AM455" s="55"/>
      <c r="AN455" s="55"/>
      <c r="AO455" s="55"/>
      <c r="AP455" s="55"/>
      <c r="AQ455" s="55"/>
      <c r="AR455" s="55"/>
      <c r="AS455" s="55"/>
      <c r="AT455" s="55"/>
      <c r="AU455" s="55"/>
      <c r="AV455" s="55"/>
      <c r="AW455" s="55"/>
      <c r="AX455" s="55"/>
      <c r="AY455" s="55"/>
      <c r="AZ455" s="55"/>
      <c r="BA455" s="55"/>
      <c r="BB455" s="55"/>
      <c r="BC455" s="55"/>
      <c r="BD455" s="55"/>
      <c r="BE455" s="55"/>
      <c r="BF455" s="55"/>
      <c r="BG455" s="55"/>
      <c r="BH455" s="55"/>
      <c r="BI455" s="55"/>
      <c r="BJ455" s="55"/>
      <c r="BK455" s="55"/>
      <c r="BL455" s="55"/>
    </row>
    <row r="456" spans="1:64" ht="28" customHeight="1" x14ac:dyDescent="0.15">
      <c r="A456" s="74"/>
      <c r="B456" s="74"/>
      <c r="C456" s="74"/>
      <c r="D456" s="74"/>
      <c r="E456" s="74"/>
      <c r="G456" s="74"/>
      <c r="H456" s="74"/>
      <c r="AA456" s="55"/>
      <c r="AB456" s="55"/>
      <c r="AC456" s="55"/>
      <c r="AD456" s="55"/>
      <c r="AE456" s="55"/>
      <c r="AF456" s="55"/>
      <c r="AG456" s="55"/>
      <c r="AH456" s="55"/>
      <c r="AI456" s="55"/>
      <c r="AJ456" s="55"/>
      <c r="AK456" s="55"/>
      <c r="AL456" s="55"/>
      <c r="AM456" s="55"/>
      <c r="AN456" s="55"/>
      <c r="AO456" s="55"/>
      <c r="AP456" s="55"/>
      <c r="AQ456" s="55"/>
      <c r="AR456" s="55"/>
      <c r="AS456" s="55"/>
      <c r="AT456" s="55"/>
      <c r="AU456" s="55"/>
      <c r="AV456" s="55"/>
      <c r="AW456" s="55"/>
      <c r="AX456" s="55"/>
      <c r="AY456" s="55"/>
      <c r="AZ456" s="55"/>
      <c r="BA456" s="55"/>
      <c r="BB456" s="55"/>
      <c r="BC456" s="55"/>
      <c r="BD456" s="55"/>
      <c r="BE456" s="55"/>
      <c r="BF456" s="55"/>
      <c r="BG456" s="55"/>
      <c r="BH456" s="55"/>
    </row>
    <row r="457" spans="1:64" ht="28" customHeight="1" x14ac:dyDescent="0.15">
      <c r="A457" s="74"/>
      <c r="B457" s="74"/>
      <c r="C457" s="74"/>
      <c r="D457" s="74"/>
      <c r="E457" s="74"/>
      <c r="G457" s="74"/>
      <c r="H457" s="74"/>
      <c r="AA457" s="55"/>
      <c r="AB457" s="55"/>
      <c r="AC457" s="55"/>
      <c r="AD457" s="55"/>
      <c r="AE457" s="55"/>
      <c r="AF457" s="55"/>
      <c r="AG457" s="55"/>
      <c r="AH457" s="55"/>
      <c r="AI457" s="55"/>
      <c r="AJ457" s="55"/>
      <c r="AK457" s="55"/>
      <c r="AL457" s="55"/>
      <c r="AM457" s="55"/>
      <c r="AN457" s="55"/>
      <c r="AO457" s="55"/>
      <c r="AP457" s="55"/>
      <c r="AQ457" s="55"/>
      <c r="AR457" s="55"/>
      <c r="AS457" s="55"/>
      <c r="AT457" s="55"/>
      <c r="AU457" s="55"/>
      <c r="AV457" s="55"/>
      <c r="AW457" s="55"/>
      <c r="AX457" s="55"/>
      <c r="AY457" s="55"/>
      <c r="AZ457" s="55"/>
      <c r="BA457" s="55"/>
      <c r="BB457" s="55"/>
      <c r="BC457" s="55"/>
      <c r="BD457" s="55"/>
      <c r="BE457" s="55"/>
      <c r="BF457" s="55"/>
      <c r="BG457" s="55"/>
      <c r="BH457" s="55"/>
    </row>
    <row r="458" spans="1:64" ht="28" customHeight="1" x14ac:dyDescent="0.15">
      <c r="A458" s="74"/>
      <c r="B458" s="74"/>
      <c r="C458" s="74"/>
      <c r="D458" s="74"/>
      <c r="E458" s="74"/>
      <c r="G458" s="74"/>
      <c r="H458" s="74"/>
    </row>
    <row r="459" spans="1:64" ht="28" customHeight="1" x14ac:dyDescent="0.15">
      <c r="A459" s="74"/>
      <c r="B459" s="74"/>
      <c r="C459" s="74"/>
      <c r="D459" s="74"/>
      <c r="E459" s="74"/>
    </row>
    <row r="460" spans="1:64" ht="28" customHeight="1" x14ac:dyDescent="0.15">
      <c r="A460" s="74"/>
      <c r="B460" s="74"/>
      <c r="C460" s="74"/>
      <c r="D460" s="74"/>
      <c r="E460" s="74"/>
    </row>
    <row r="461" spans="1:64" ht="28" customHeight="1" x14ac:dyDescent="0.15">
      <c r="A461" s="74"/>
      <c r="B461" s="74"/>
      <c r="C461" s="74"/>
      <c r="D461" s="74"/>
      <c r="E461" s="74"/>
    </row>
    <row r="462" spans="1:64" ht="28" customHeight="1" x14ac:dyDescent="0.15">
      <c r="A462" s="74"/>
      <c r="B462" s="74"/>
      <c r="C462" s="74"/>
      <c r="D462" s="74"/>
      <c r="E462" s="74"/>
    </row>
    <row r="463" spans="1:64" ht="28" customHeight="1" x14ac:dyDescent="0.15">
      <c r="A463" s="74"/>
      <c r="B463" s="74"/>
      <c r="C463" s="74"/>
      <c r="D463" s="74"/>
      <c r="E463" s="74"/>
    </row>
  </sheetData>
  <mergeCells count="27">
    <mergeCell ref="A347:B347"/>
    <mergeCell ref="A1:B2"/>
    <mergeCell ref="A36:B36"/>
    <mergeCell ref="A296:B296"/>
    <mergeCell ref="C1:W1"/>
    <mergeCell ref="H2:J2"/>
    <mergeCell ref="C2:C3"/>
    <mergeCell ref="D2:E2"/>
    <mergeCell ref="A346:B346"/>
    <mergeCell ref="Q2:T2"/>
    <mergeCell ref="K2:K3"/>
    <mergeCell ref="L2:L3"/>
    <mergeCell ref="M2:N2"/>
    <mergeCell ref="O2:P2"/>
    <mergeCell ref="F2:F3"/>
    <mergeCell ref="G2:G3"/>
    <mergeCell ref="U2:W2"/>
    <mergeCell ref="BP1:BQ2"/>
    <mergeCell ref="BR1:BS2"/>
    <mergeCell ref="BT1:BT3"/>
    <mergeCell ref="BN1:BO2"/>
    <mergeCell ref="BH2:BM2"/>
    <mergeCell ref="X1:BM1"/>
    <mergeCell ref="AV2:BG2"/>
    <mergeCell ref="AL2:AU2"/>
    <mergeCell ref="AF2:AK2"/>
    <mergeCell ref="Y2:AE2"/>
  </mergeCells>
  <phoneticPr fontId="6" type="noConversion"/>
  <pageMargins left="0.59" right="0.59" top="1.183700787401575" bottom="0.79000000000000015" header="0.39000000000000007" footer="0.39000000000000007"/>
  <pageSetup paperSize="9" orientation="portrait" horizontalDpi="0" verticalDpi="0"/>
  <headerFooter>
    <oddHeader>&amp;C&amp;"Calibri,Normal"&amp;K000000ANEXO X:
EVENTOS DE ANIMALIDAD EN “TWO MEN IN THE ANTARCTIC” (1939), THOMAS WYATT BAGSHAWE</oddHeader>
  </headerFooter>
  <extLst>
    <ext xmlns:x14="http://schemas.microsoft.com/office/spreadsheetml/2009/9/main" uri="{05C60535-1F16-4fd2-B633-F4F36F0B64E0}">
      <x14:sparklineGroups xmlns:xm="http://schemas.microsoft.com/office/excel/2006/main">
        <x14:sparklineGroup manualMax="0" manualMin="0" type="column" displayEmptyCellsAs="gap">
          <x14:colorSeries theme="6" tint="-0.249977111117893"/>
          <x14:colorNegative theme="7"/>
          <x14:colorAxis rgb="FF000000"/>
          <x14:colorMarkers theme="7" tint="-0.249977111117893"/>
          <x14:colorFirst theme="7" tint="-0.249977111117893"/>
          <x14:colorLast theme="7" tint="-0.249977111117893"/>
          <x14:colorHigh theme="7" tint="-0.249977111117893"/>
          <x14:colorLow theme="7" tint="-0.249977111117893"/>
          <x14:sparklines>
            <x14:sparkline>
              <xm:f>'Bagshawe - Base Datos'!AB356:AB356</xm:f>
              <xm:sqref>AB356</xm:sqref>
            </x14:sparkline>
            <x14:sparkline>
              <xm:f>'Bagshawe - Base Datos'!AC356:AC356</xm:f>
              <xm:sqref>AC356</xm:sqref>
            </x14:sparkline>
            <x14:sparkline>
              <xm:f>'Bagshawe - Base Datos'!AD356:AD356</xm:f>
              <xm:sqref>AD356</xm:sqref>
            </x14:sparkline>
            <x14:sparkline>
              <xm:f>'Bagshawe - Base Datos'!AE356:AE356</xm:f>
              <xm:sqref>AE356</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AR103"/>
  <sheetViews>
    <sheetView zoomScale="70" zoomScaleNormal="70" zoomScalePageLayoutView="70" workbookViewId="0">
      <selection sqref="A1:P2"/>
    </sheetView>
  </sheetViews>
  <sheetFormatPr baseColWidth="10" defaultColWidth="12" defaultRowHeight="25" customHeight="1" x14ac:dyDescent="0.2"/>
  <cols>
    <col min="1" max="1" width="13.6640625" style="27" customWidth="1"/>
    <col min="2" max="2" width="12.83203125" style="27" customWidth="1"/>
    <col min="3" max="11" width="12" style="27"/>
    <col min="12" max="12" width="13.5" style="27" customWidth="1"/>
    <col min="13" max="13" width="13" style="27" customWidth="1"/>
    <col min="14" max="16384" width="12" style="27"/>
  </cols>
  <sheetData>
    <row r="1" spans="1:44" ht="25" customHeight="1" x14ac:dyDescent="0.2">
      <c r="A1" s="342" t="s">
        <v>1480</v>
      </c>
      <c r="B1" s="343"/>
      <c r="C1" s="343"/>
      <c r="D1" s="343"/>
      <c r="E1" s="343"/>
      <c r="F1" s="343"/>
      <c r="G1" s="343"/>
      <c r="H1" s="343"/>
      <c r="I1" s="343"/>
      <c r="J1" s="343"/>
      <c r="K1" s="343"/>
      <c r="L1" s="343"/>
      <c r="M1" s="343"/>
      <c r="N1" s="343"/>
      <c r="O1" s="343"/>
      <c r="P1" s="344"/>
    </row>
    <row r="2" spans="1:44" ht="25" customHeight="1" x14ac:dyDescent="0.2">
      <c r="A2" s="345"/>
      <c r="B2" s="346"/>
      <c r="C2" s="346"/>
      <c r="D2" s="346"/>
      <c r="E2" s="346"/>
      <c r="F2" s="346"/>
      <c r="G2" s="346"/>
      <c r="H2" s="346"/>
      <c r="I2" s="346"/>
      <c r="J2" s="346"/>
      <c r="K2" s="346"/>
      <c r="L2" s="346"/>
      <c r="M2" s="346"/>
      <c r="N2" s="346"/>
      <c r="O2" s="346"/>
      <c r="P2" s="347"/>
    </row>
    <row r="4" spans="1:44" ht="25" customHeight="1" x14ac:dyDescent="0.2">
      <c r="A4" s="348" t="s">
        <v>976</v>
      </c>
      <c r="B4" s="351" t="s">
        <v>25</v>
      </c>
      <c r="C4" s="351"/>
      <c r="D4" s="351"/>
      <c r="E4" s="351"/>
      <c r="F4" s="351"/>
      <c r="G4" s="351"/>
      <c r="H4" s="351"/>
      <c r="I4" s="351" t="s">
        <v>51</v>
      </c>
      <c r="J4" s="351"/>
      <c r="K4" s="351"/>
      <c r="L4" s="351"/>
      <c r="M4" s="351"/>
      <c r="N4" s="351"/>
      <c r="O4" s="351" t="s">
        <v>26</v>
      </c>
      <c r="P4" s="351"/>
      <c r="Q4" s="351"/>
      <c r="R4" s="351"/>
      <c r="S4" s="351"/>
      <c r="T4" s="351"/>
      <c r="U4" s="351"/>
      <c r="V4" s="351"/>
      <c r="W4" s="351"/>
      <c r="X4" s="351"/>
      <c r="Y4" s="351" t="s">
        <v>37</v>
      </c>
      <c r="Z4" s="351"/>
      <c r="AA4" s="351"/>
      <c r="AB4" s="351"/>
      <c r="AC4" s="351"/>
      <c r="AD4" s="351"/>
      <c r="AE4" s="351"/>
      <c r="AF4" s="351"/>
      <c r="AG4" s="351"/>
      <c r="AH4" s="351"/>
      <c r="AI4" s="351"/>
      <c r="AJ4" s="351"/>
      <c r="AK4" s="125" t="s">
        <v>41</v>
      </c>
      <c r="AL4" s="125" t="s">
        <v>44</v>
      </c>
      <c r="AM4" s="125" t="s">
        <v>138</v>
      </c>
      <c r="AN4" s="125" t="s">
        <v>977</v>
      </c>
      <c r="AO4" s="125" t="s">
        <v>43</v>
      </c>
      <c r="AP4" s="125" t="s">
        <v>47</v>
      </c>
      <c r="AQ4" s="125" t="s">
        <v>48</v>
      </c>
      <c r="AR4" s="125" t="s">
        <v>974</v>
      </c>
    </row>
    <row r="5" spans="1:44" ht="25" customHeight="1" x14ac:dyDescent="0.2">
      <c r="A5" s="348"/>
      <c r="B5" s="360">
        <v>1</v>
      </c>
      <c r="C5" s="360"/>
      <c r="D5" s="360"/>
      <c r="E5" s="360"/>
      <c r="F5" s="360"/>
      <c r="G5" s="360"/>
      <c r="H5" s="360"/>
      <c r="I5" s="360">
        <v>1</v>
      </c>
      <c r="J5" s="360"/>
      <c r="K5" s="360"/>
      <c r="L5" s="360"/>
      <c r="M5" s="360"/>
      <c r="N5" s="360"/>
      <c r="O5" s="360">
        <v>1</v>
      </c>
      <c r="P5" s="360"/>
      <c r="Q5" s="360"/>
      <c r="R5" s="360"/>
      <c r="S5" s="360"/>
      <c r="T5" s="360"/>
      <c r="U5" s="360"/>
      <c r="V5" s="360"/>
      <c r="W5" s="360"/>
      <c r="X5" s="360"/>
      <c r="Y5" s="360">
        <v>1</v>
      </c>
      <c r="Z5" s="360"/>
      <c r="AA5" s="360"/>
      <c r="AB5" s="360"/>
      <c r="AC5" s="360"/>
      <c r="AD5" s="360"/>
      <c r="AE5" s="360"/>
      <c r="AF5" s="360"/>
      <c r="AG5" s="360"/>
      <c r="AH5" s="360"/>
      <c r="AI5" s="360"/>
      <c r="AJ5" s="360"/>
      <c r="AK5" s="223">
        <v>1</v>
      </c>
      <c r="AL5" s="25">
        <v>1</v>
      </c>
      <c r="AM5" s="224">
        <v>1</v>
      </c>
      <c r="AN5" s="223">
        <v>0</v>
      </c>
      <c r="AO5" s="224">
        <v>1</v>
      </c>
      <c r="AP5" s="224">
        <v>1</v>
      </c>
      <c r="AQ5" s="225">
        <v>1</v>
      </c>
      <c r="AR5" s="25">
        <f>SUM(B5:AQ5)</f>
        <v>10</v>
      </c>
    </row>
    <row r="6" spans="1:44" ht="25" customHeight="1" x14ac:dyDescent="0.2">
      <c r="A6" s="348"/>
      <c r="B6" s="125" t="s">
        <v>27</v>
      </c>
      <c r="C6" s="125" t="s">
        <v>28</v>
      </c>
      <c r="D6" s="125" t="s">
        <v>29</v>
      </c>
      <c r="E6" s="125" t="s">
        <v>30</v>
      </c>
      <c r="F6" s="125" t="s">
        <v>169</v>
      </c>
      <c r="G6" s="125" t="s">
        <v>171</v>
      </c>
      <c r="H6" s="125" t="s">
        <v>40</v>
      </c>
      <c r="I6" s="125" t="s">
        <v>19</v>
      </c>
      <c r="J6" s="125" t="s">
        <v>31</v>
      </c>
      <c r="K6" s="125" t="s">
        <v>32</v>
      </c>
      <c r="L6" s="125" t="s">
        <v>33</v>
      </c>
      <c r="M6" s="125" t="s">
        <v>310</v>
      </c>
      <c r="N6" s="125" t="s">
        <v>40</v>
      </c>
      <c r="O6" s="125" t="s">
        <v>34</v>
      </c>
      <c r="P6" s="125" t="s">
        <v>35</v>
      </c>
      <c r="Q6" s="125" t="s">
        <v>36</v>
      </c>
      <c r="R6" s="125" t="s">
        <v>49</v>
      </c>
      <c r="S6" s="125" t="s">
        <v>79</v>
      </c>
      <c r="T6" s="125" t="s">
        <v>102</v>
      </c>
      <c r="U6" s="125" t="s">
        <v>277</v>
      </c>
      <c r="V6" s="125" t="s">
        <v>279</v>
      </c>
      <c r="W6" s="125" t="s">
        <v>283</v>
      </c>
      <c r="X6" s="125" t="s">
        <v>40</v>
      </c>
      <c r="Y6" s="125" t="s">
        <v>7</v>
      </c>
      <c r="Z6" s="125" t="s">
        <v>50</v>
      </c>
      <c r="AA6" s="125" t="s">
        <v>38</v>
      </c>
      <c r="AB6" s="125" t="s">
        <v>39</v>
      </c>
      <c r="AC6" s="125" t="s">
        <v>284</v>
      </c>
      <c r="AD6" s="125" t="s">
        <v>17</v>
      </c>
      <c r="AE6" s="125" t="s">
        <v>6</v>
      </c>
      <c r="AF6" s="125" t="s">
        <v>46</v>
      </c>
      <c r="AG6" s="125" t="s">
        <v>22</v>
      </c>
      <c r="AH6" s="125" t="s">
        <v>42</v>
      </c>
      <c r="AI6" s="125" t="s">
        <v>45</v>
      </c>
      <c r="AJ6" s="217" t="s">
        <v>40</v>
      </c>
      <c r="AK6" s="125" t="s">
        <v>975</v>
      </c>
      <c r="AL6" s="132"/>
      <c r="AM6" s="132"/>
      <c r="AO6" s="132"/>
      <c r="AP6" s="132"/>
    </row>
    <row r="7" spans="1:44" ht="25" customHeight="1" x14ac:dyDescent="0.2">
      <c r="A7" s="348"/>
      <c r="B7" s="25">
        <v>1</v>
      </c>
      <c r="C7" s="25">
        <v>1</v>
      </c>
      <c r="D7" s="25">
        <v>1</v>
      </c>
      <c r="E7" s="25">
        <v>1</v>
      </c>
      <c r="F7" s="25">
        <v>0</v>
      </c>
      <c r="G7" s="25">
        <v>0</v>
      </c>
      <c r="H7" s="25">
        <v>1</v>
      </c>
      <c r="I7" s="25">
        <v>1</v>
      </c>
      <c r="J7" s="25">
        <v>1</v>
      </c>
      <c r="K7" s="25">
        <v>1</v>
      </c>
      <c r="L7" s="25">
        <v>1</v>
      </c>
      <c r="M7" s="25">
        <v>0</v>
      </c>
      <c r="N7" s="25">
        <v>1</v>
      </c>
      <c r="O7" s="25">
        <v>1</v>
      </c>
      <c r="P7" s="25">
        <v>1</v>
      </c>
      <c r="Q7" s="25">
        <v>1</v>
      </c>
      <c r="R7" s="25">
        <v>1</v>
      </c>
      <c r="S7" s="25">
        <v>0</v>
      </c>
      <c r="T7" s="25">
        <v>0</v>
      </c>
      <c r="U7" s="25">
        <v>0</v>
      </c>
      <c r="V7" s="25">
        <v>0</v>
      </c>
      <c r="W7" s="25">
        <v>1</v>
      </c>
      <c r="X7" s="25">
        <v>1</v>
      </c>
      <c r="Y7" s="25">
        <v>1</v>
      </c>
      <c r="Z7" s="25">
        <v>1</v>
      </c>
      <c r="AA7" s="25">
        <v>1</v>
      </c>
      <c r="AB7" s="25">
        <v>1</v>
      </c>
      <c r="AC7" s="25">
        <v>0</v>
      </c>
      <c r="AD7" s="25">
        <v>1</v>
      </c>
      <c r="AE7" s="25">
        <v>1</v>
      </c>
      <c r="AF7" s="25">
        <v>1</v>
      </c>
      <c r="AG7" s="25">
        <v>1</v>
      </c>
      <c r="AH7" s="25">
        <v>1</v>
      </c>
      <c r="AI7" s="25">
        <v>1</v>
      </c>
      <c r="AJ7" s="222">
        <v>1</v>
      </c>
      <c r="AK7" s="25">
        <f>SUM(B7:AJ7)</f>
        <v>27</v>
      </c>
      <c r="AL7" s="131"/>
      <c r="AM7" s="131"/>
      <c r="AN7" s="131"/>
      <c r="AO7" s="131"/>
    </row>
    <row r="9" spans="1:44" ht="25" customHeight="1" x14ac:dyDescent="0.2">
      <c r="A9" s="349" t="s">
        <v>969</v>
      </c>
      <c r="B9" s="366" t="s">
        <v>970</v>
      </c>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48" t="s">
        <v>931</v>
      </c>
    </row>
    <row r="10" spans="1:44" ht="25" customHeight="1" x14ac:dyDescent="0.2">
      <c r="A10" s="355"/>
      <c r="B10" s="351" t="s">
        <v>25</v>
      </c>
      <c r="C10" s="351"/>
      <c r="D10" s="351"/>
      <c r="E10" s="351"/>
      <c r="F10" s="351"/>
      <c r="G10" s="351"/>
      <c r="H10" s="351"/>
      <c r="I10" s="351" t="s">
        <v>51</v>
      </c>
      <c r="J10" s="351"/>
      <c r="K10" s="351"/>
      <c r="L10" s="351"/>
      <c r="M10" s="351"/>
      <c r="N10" s="351"/>
      <c r="O10" s="351" t="s">
        <v>26</v>
      </c>
      <c r="P10" s="351"/>
      <c r="Q10" s="351"/>
      <c r="R10" s="351"/>
      <c r="S10" s="351"/>
      <c r="T10" s="351"/>
      <c r="U10" s="351"/>
      <c r="V10" s="351"/>
      <c r="W10" s="351"/>
      <c r="X10" s="351"/>
      <c r="Y10" s="351" t="s">
        <v>37</v>
      </c>
      <c r="Z10" s="351"/>
      <c r="AA10" s="351"/>
      <c r="AB10" s="351"/>
      <c r="AC10" s="351"/>
      <c r="AD10" s="351"/>
      <c r="AE10" s="351"/>
      <c r="AF10" s="351"/>
      <c r="AG10" s="351"/>
      <c r="AH10" s="351"/>
      <c r="AI10" s="351"/>
      <c r="AJ10" s="351"/>
      <c r="AK10" s="289"/>
      <c r="AL10" s="289"/>
      <c r="AM10" s="289"/>
      <c r="AN10" s="289"/>
      <c r="AO10" s="289"/>
      <c r="AP10" s="289"/>
      <c r="AQ10" s="289"/>
      <c r="AR10" s="348"/>
    </row>
    <row r="11" spans="1:44" ht="25" customHeight="1" x14ac:dyDescent="0.2">
      <c r="A11" s="355"/>
      <c r="B11" s="125" t="s">
        <v>27</v>
      </c>
      <c r="C11" s="125" t="s">
        <v>28</v>
      </c>
      <c r="D11" s="125" t="s">
        <v>29</v>
      </c>
      <c r="E11" s="125" t="s">
        <v>30</v>
      </c>
      <c r="F11" s="125" t="s">
        <v>169</v>
      </c>
      <c r="G11" s="125" t="s">
        <v>171</v>
      </c>
      <c r="H11" s="125" t="s">
        <v>40</v>
      </c>
      <c r="I11" s="125" t="s">
        <v>19</v>
      </c>
      <c r="J11" s="125" t="s">
        <v>31</v>
      </c>
      <c r="K11" s="125" t="s">
        <v>32</v>
      </c>
      <c r="L11" s="125" t="s">
        <v>33</v>
      </c>
      <c r="M11" s="125" t="s">
        <v>310</v>
      </c>
      <c r="N11" s="125" t="s">
        <v>40</v>
      </c>
      <c r="O11" s="125" t="s">
        <v>34</v>
      </c>
      <c r="P11" s="125" t="s">
        <v>35</v>
      </c>
      <c r="Q11" s="125" t="s">
        <v>36</v>
      </c>
      <c r="R11" s="125" t="s">
        <v>49</v>
      </c>
      <c r="S11" s="125" t="s">
        <v>79</v>
      </c>
      <c r="T11" s="125" t="s">
        <v>102</v>
      </c>
      <c r="U11" s="125" t="s">
        <v>277</v>
      </c>
      <c r="V11" s="125" t="s">
        <v>279</v>
      </c>
      <c r="W11" s="125" t="s">
        <v>283</v>
      </c>
      <c r="X11" s="125" t="s">
        <v>40</v>
      </c>
      <c r="Y11" s="125" t="s">
        <v>7</v>
      </c>
      <c r="Z11" s="125" t="s">
        <v>50</v>
      </c>
      <c r="AA11" s="125" t="s">
        <v>38</v>
      </c>
      <c r="AB11" s="125" t="s">
        <v>39</v>
      </c>
      <c r="AC11" s="125" t="s">
        <v>284</v>
      </c>
      <c r="AD11" s="125" t="s">
        <v>17</v>
      </c>
      <c r="AE11" s="125" t="s">
        <v>6</v>
      </c>
      <c r="AF11" s="125" t="s">
        <v>46</v>
      </c>
      <c r="AG11" s="125" t="s">
        <v>22</v>
      </c>
      <c r="AH11" s="125" t="s">
        <v>42</v>
      </c>
      <c r="AI11" s="125" t="s">
        <v>45</v>
      </c>
      <c r="AJ11" s="125" t="s">
        <v>40</v>
      </c>
      <c r="AK11" s="289" t="s">
        <v>41</v>
      </c>
      <c r="AL11" s="289" t="s">
        <v>44</v>
      </c>
      <c r="AM11" s="289" t="s">
        <v>138</v>
      </c>
      <c r="AN11" s="289" t="s">
        <v>977</v>
      </c>
      <c r="AO11" s="289" t="s">
        <v>43</v>
      </c>
      <c r="AP11" s="289" t="s">
        <v>47</v>
      </c>
      <c r="AQ11" s="289" t="s">
        <v>48</v>
      </c>
      <c r="AR11" s="348"/>
    </row>
    <row r="12" spans="1:44" s="39" customFormat="1" ht="25" customHeight="1" x14ac:dyDescent="0.2">
      <c r="A12" s="350"/>
      <c r="B12" s="25">
        <v>3</v>
      </c>
      <c r="C12" s="25">
        <v>18</v>
      </c>
      <c r="D12" s="25">
        <v>1</v>
      </c>
      <c r="E12" s="25">
        <v>16</v>
      </c>
      <c r="F12" s="25">
        <v>0</v>
      </c>
      <c r="G12" s="25">
        <v>0</v>
      </c>
      <c r="H12" s="25">
        <v>45</v>
      </c>
      <c r="I12" s="25">
        <v>16</v>
      </c>
      <c r="J12" s="25">
        <v>24</v>
      </c>
      <c r="K12" s="25">
        <v>22</v>
      </c>
      <c r="L12" s="25">
        <v>20</v>
      </c>
      <c r="M12" s="25">
        <v>0</v>
      </c>
      <c r="N12" s="25">
        <v>25</v>
      </c>
      <c r="O12" s="25">
        <v>11</v>
      </c>
      <c r="P12" s="25">
        <v>21</v>
      </c>
      <c r="Q12" s="25">
        <v>7</v>
      </c>
      <c r="R12" s="25">
        <v>2</v>
      </c>
      <c r="S12" s="25">
        <v>0</v>
      </c>
      <c r="T12" s="25">
        <v>0</v>
      </c>
      <c r="U12" s="25">
        <v>0</v>
      </c>
      <c r="V12" s="25">
        <v>0</v>
      </c>
      <c r="W12" s="25">
        <v>8</v>
      </c>
      <c r="X12" s="25">
        <v>25</v>
      </c>
      <c r="Y12" s="25">
        <v>27</v>
      </c>
      <c r="Z12" s="25">
        <v>16</v>
      </c>
      <c r="AA12" s="25">
        <v>20</v>
      </c>
      <c r="AB12" s="25">
        <v>16</v>
      </c>
      <c r="AC12" s="25">
        <v>0</v>
      </c>
      <c r="AD12" s="25">
        <v>6</v>
      </c>
      <c r="AE12" s="25">
        <v>1</v>
      </c>
      <c r="AF12" s="25">
        <v>10</v>
      </c>
      <c r="AG12" s="25">
        <v>32</v>
      </c>
      <c r="AH12" s="25">
        <v>3</v>
      </c>
      <c r="AI12" s="25">
        <v>12</v>
      </c>
      <c r="AJ12" s="25">
        <v>1</v>
      </c>
      <c r="AK12" s="25">
        <v>1</v>
      </c>
      <c r="AL12" s="25">
        <v>21</v>
      </c>
      <c r="AM12" s="25">
        <v>0</v>
      </c>
      <c r="AN12" s="25">
        <v>0</v>
      </c>
      <c r="AO12" s="25">
        <v>1</v>
      </c>
      <c r="AP12" s="25">
        <v>1</v>
      </c>
      <c r="AQ12" s="25">
        <v>1</v>
      </c>
      <c r="AR12" s="25">
        <v>433</v>
      </c>
    </row>
    <row r="14" spans="1:44" ht="25" customHeight="1" x14ac:dyDescent="0.2">
      <c r="A14" s="348" t="s">
        <v>939</v>
      </c>
      <c r="B14" s="352" t="s">
        <v>940</v>
      </c>
      <c r="C14" s="353"/>
      <c r="D14" s="353"/>
      <c r="E14" s="353"/>
      <c r="F14" s="353"/>
      <c r="G14" s="353"/>
      <c r="H14" s="353"/>
      <c r="I14" s="353"/>
      <c r="J14" s="353"/>
      <c r="K14" s="353"/>
      <c r="L14" s="353"/>
      <c r="M14" s="353"/>
      <c r="N14" s="354"/>
    </row>
    <row r="15" spans="1:44" ht="25" customHeight="1" x14ac:dyDescent="0.2">
      <c r="A15" s="348"/>
      <c r="B15" s="348" t="s">
        <v>921</v>
      </c>
      <c r="C15" s="348"/>
      <c r="D15" s="348" t="s">
        <v>51</v>
      </c>
      <c r="E15" s="348"/>
      <c r="F15" s="348" t="s">
        <v>26</v>
      </c>
      <c r="G15" s="348"/>
      <c r="H15" s="348" t="s">
        <v>922</v>
      </c>
      <c r="I15" s="348"/>
      <c r="J15" s="348" t="s">
        <v>44</v>
      </c>
      <c r="K15" s="348"/>
      <c r="L15" s="348" t="s">
        <v>57</v>
      </c>
      <c r="M15" s="348"/>
      <c r="N15" s="349" t="s">
        <v>931</v>
      </c>
    </row>
    <row r="16" spans="1:44" ht="25" customHeight="1" x14ac:dyDescent="0.2">
      <c r="A16" s="348"/>
      <c r="B16" s="125" t="s">
        <v>971</v>
      </c>
      <c r="C16" s="125" t="s">
        <v>972</v>
      </c>
      <c r="D16" s="125" t="s">
        <v>971</v>
      </c>
      <c r="E16" s="125" t="s">
        <v>972</v>
      </c>
      <c r="F16" s="125" t="s">
        <v>971</v>
      </c>
      <c r="G16" s="125" t="s">
        <v>972</v>
      </c>
      <c r="H16" s="125" t="s">
        <v>971</v>
      </c>
      <c r="I16" s="125" t="s">
        <v>972</v>
      </c>
      <c r="J16" s="125" t="s">
        <v>971</v>
      </c>
      <c r="K16" s="125" t="s">
        <v>972</v>
      </c>
      <c r="L16" s="125" t="s">
        <v>971</v>
      </c>
      <c r="M16" s="125" t="s">
        <v>972</v>
      </c>
      <c r="N16" s="350"/>
    </row>
    <row r="17" spans="1:29" ht="25" customHeight="1" x14ac:dyDescent="0.2">
      <c r="A17" s="348"/>
      <c r="B17" s="25">
        <v>83</v>
      </c>
      <c r="C17" s="25">
        <v>19.2</v>
      </c>
      <c r="D17" s="25">
        <v>107</v>
      </c>
      <c r="E17" s="25">
        <v>24.7</v>
      </c>
      <c r="F17" s="25">
        <v>74</v>
      </c>
      <c r="G17" s="25">
        <v>17.100000000000001</v>
      </c>
      <c r="H17" s="25">
        <v>144</v>
      </c>
      <c r="I17" s="25">
        <v>33.299999999999997</v>
      </c>
      <c r="J17" s="25">
        <v>21</v>
      </c>
      <c r="K17" s="25">
        <v>4.8</v>
      </c>
      <c r="L17" s="25">
        <v>4</v>
      </c>
      <c r="M17" s="25">
        <v>0.9</v>
      </c>
      <c r="N17" s="25">
        <v>433</v>
      </c>
    </row>
    <row r="18" spans="1:29" ht="25" customHeight="1" x14ac:dyDescent="0.2">
      <c r="B18" s="28"/>
      <c r="C18" s="28"/>
      <c r="D18" s="28"/>
      <c r="E18" s="28"/>
      <c r="F18" s="28"/>
      <c r="G18" s="28"/>
      <c r="H18" s="28"/>
      <c r="I18" s="28"/>
      <c r="J18" s="28"/>
      <c r="K18" s="28"/>
      <c r="L18" s="28"/>
      <c r="M18" s="28"/>
      <c r="N18" s="28"/>
      <c r="O18" s="28"/>
      <c r="P18" s="28"/>
      <c r="Q18" s="28"/>
      <c r="R18" s="28"/>
      <c r="S18" s="28"/>
      <c r="T18" s="28"/>
      <c r="U18" s="28"/>
      <c r="V18" s="28"/>
    </row>
    <row r="19" spans="1:29" s="29" customFormat="1" ht="25" customHeight="1" x14ac:dyDescent="0.2">
      <c r="A19" s="349" t="s">
        <v>924</v>
      </c>
      <c r="B19" s="351" t="s">
        <v>500</v>
      </c>
      <c r="C19" s="351"/>
      <c r="D19" s="351"/>
      <c r="E19" s="351"/>
      <c r="F19" s="351"/>
      <c r="G19" s="351"/>
      <c r="H19" s="351"/>
      <c r="I19" s="351"/>
      <c r="J19" s="351"/>
      <c r="K19" s="351"/>
      <c r="L19" s="351"/>
      <c r="M19" s="351"/>
      <c r="N19" s="351"/>
      <c r="O19" s="351"/>
      <c r="P19" s="351"/>
      <c r="Q19" s="351"/>
      <c r="R19" s="351"/>
      <c r="S19" s="351"/>
      <c r="T19" s="351"/>
      <c r="U19" s="351"/>
      <c r="V19" s="351"/>
    </row>
    <row r="20" spans="1:29" s="29" customFormat="1" ht="25" customHeight="1" x14ac:dyDescent="0.2">
      <c r="A20" s="355"/>
      <c r="B20" s="355" t="s">
        <v>65</v>
      </c>
      <c r="C20" s="356" t="s">
        <v>67</v>
      </c>
      <c r="D20" s="356"/>
      <c r="E20" s="355" t="s">
        <v>68</v>
      </c>
      <c r="F20" s="355" t="s">
        <v>69</v>
      </c>
      <c r="G20" s="355" t="s">
        <v>74</v>
      </c>
      <c r="H20" s="355"/>
      <c r="I20" s="355"/>
      <c r="J20" s="355" t="s">
        <v>66</v>
      </c>
      <c r="K20" s="355" t="s">
        <v>70</v>
      </c>
      <c r="L20" s="355" t="s">
        <v>71</v>
      </c>
      <c r="M20" s="355"/>
      <c r="N20" s="356" t="s">
        <v>72</v>
      </c>
      <c r="O20" s="356"/>
      <c r="P20" s="355" t="s">
        <v>73</v>
      </c>
      <c r="Q20" s="355"/>
      <c r="R20" s="355"/>
      <c r="S20" s="355"/>
      <c r="T20" s="355" t="s">
        <v>78</v>
      </c>
      <c r="U20" s="355"/>
      <c r="V20" s="355"/>
    </row>
    <row r="21" spans="1:29" s="29" customFormat="1" ht="25" customHeight="1" x14ac:dyDescent="0.2">
      <c r="A21" s="355"/>
      <c r="B21" s="355"/>
      <c r="C21" s="112" t="s">
        <v>11</v>
      </c>
      <c r="D21" s="112" t="s">
        <v>12</v>
      </c>
      <c r="E21" s="355"/>
      <c r="F21" s="355"/>
      <c r="G21" s="112" t="s">
        <v>285</v>
      </c>
      <c r="H21" s="112" t="s">
        <v>286</v>
      </c>
      <c r="I21" s="112" t="s">
        <v>119</v>
      </c>
      <c r="J21" s="355"/>
      <c r="K21" s="355"/>
      <c r="L21" s="112" t="s">
        <v>55</v>
      </c>
      <c r="M21" s="112" t="s">
        <v>56</v>
      </c>
      <c r="N21" s="112" t="s">
        <v>64</v>
      </c>
      <c r="O21" s="112" t="s">
        <v>63</v>
      </c>
      <c r="P21" s="112" t="s">
        <v>13</v>
      </c>
      <c r="Q21" s="112" t="s">
        <v>14</v>
      </c>
      <c r="R21" s="112" t="s">
        <v>20</v>
      </c>
      <c r="S21" s="112" t="s">
        <v>18</v>
      </c>
      <c r="T21" s="112" t="s">
        <v>23</v>
      </c>
      <c r="U21" s="112" t="s">
        <v>16</v>
      </c>
      <c r="V21" s="112" t="s">
        <v>21</v>
      </c>
    </row>
    <row r="22" spans="1:29" s="29" customFormat="1" ht="25" customHeight="1" x14ac:dyDescent="0.2">
      <c r="A22" s="355"/>
      <c r="B22" s="135">
        <v>290</v>
      </c>
      <c r="C22" s="135">
        <v>237</v>
      </c>
      <c r="D22" s="135">
        <v>225</v>
      </c>
      <c r="E22" s="135">
        <v>55</v>
      </c>
      <c r="F22" s="135">
        <v>39</v>
      </c>
      <c r="G22" s="135">
        <v>425</v>
      </c>
      <c r="H22" s="135">
        <v>17</v>
      </c>
      <c r="I22" s="135">
        <v>36</v>
      </c>
      <c r="J22" s="118">
        <v>55</v>
      </c>
      <c r="K22" s="118">
        <v>30</v>
      </c>
      <c r="L22" s="118">
        <v>70</v>
      </c>
      <c r="M22" s="118">
        <v>0</v>
      </c>
      <c r="N22" s="118">
        <v>59</v>
      </c>
      <c r="O22" s="118">
        <v>47</v>
      </c>
      <c r="P22" s="118">
        <v>104</v>
      </c>
      <c r="Q22" s="118">
        <v>40</v>
      </c>
      <c r="R22" s="118">
        <v>8</v>
      </c>
      <c r="S22" s="118">
        <v>13</v>
      </c>
      <c r="T22" s="118">
        <v>8</v>
      </c>
      <c r="U22" s="118">
        <v>8</v>
      </c>
      <c r="V22" s="118">
        <v>3</v>
      </c>
    </row>
    <row r="23" spans="1:29" s="29" customFormat="1" ht="25" customHeight="1" x14ac:dyDescent="0.2">
      <c r="A23" s="355"/>
      <c r="B23" s="355" t="s">
        <v>306</v>
      </c>
      <c r="C23" s="355"/>
      <c r="D23" s="355"/>
      <c r="E23" s="355"/>
      <c r="F23" s="355"/>
      <c r="G23" s="355"/>
      <c r="H23" s="355"/>
      <c r="I23" s="355"/>
      <c r="J23" s="355" t="s">
        <v>305</v>
      </c>
      <c r="K23" s="355"/>
      <c r="L23" s="355"/>
      <c r="M23" s="355"/>
      <c r="N23" s="355"/>
      <c r="O23" s="355"/>
      <c r="P23" s="355"/>
      <c r="Q23" s="355"/>
      <c r="R23" s="355"/>
      <c r="S23" s="355"/>
      <c r="T23" s="355"/>
      <c r="U23" s="355"/>
      <c r="V23" s="355"/>
    </row>
    <row r="24" spans="1:29" s="29" customFormat="1" ht="25" customHeight="1" x14ac:dyDescent="0.2">
      <c r="A24" s="350"/>
      <c r="B24" s="361">
        <f>B22+C22+D22+E22+F22+G22+H22+I22</f>
        <v>1324</v>
      </c>
      <c r="C24" s="361"/>
      <c r="D24" s="361"/>
      <c r="E24" s="361"/>
      <c r="F24" s="361"/>
      <c r="G24" s="361"/>
      <c r="H24" s="361"/>
      <c r="I24" s="361"/>
      <c r="J24" s="361">
        <f>J22+K22+L22+M22+N22+O22+P22+Q22+R22+S22+T22+U22+V22</f>
        <v>445</v>
      </c>
      <c r="K24" s="361"/>
      <c r="L24" s="361"/>
      <c r="M24" s="361"/>
      <c r="N24" s="361"/>
      <c r="O24" s="361"/>
      <c r="P24" s="361"/>
      <c r="Q24" s="361"/>
      <c r="R24" s="361"/>
      <c r="S24" s="361"/>
      <c r="T24" s="361"/>
      <c r="U24" s="361"/>
      <c r="V24" s="361"/>
    </row>
    <row r="25" spans="1:29" s="29" customFormat="1" ht="25" customHeight="1" x14ac:dyDescent="0.2"/>
    <row r="26" spans="1:29" ht="25" customHeight="1" x14ac:dyDescent="0.2">
      <c r="A26" s="349" t="s">
        <v>925</v>
      </c>
      <c r="B26" s="357" t="s">
        <v>501</v>
      </c>
      <c r="C26" s="358"/>
      <c r="D26" s="358"/>
      <c r="E26" s="358"/>
      <c r="F26" s="358"/>
      <c r="G26" s="358"/>
      <c r="H26" s="358"/>
      <c r="I26" s="358"/>
      <c r="J26" s="358"/>
      <c r="K26" s="358"/>
      <c r="L26" s="358"/>
      <c r="M26" s="358"/>
      <c r="N26" s="359"/>
    </row>
    <row r="27" spans="1:29" ht="25" customHeight="1" x14ac:dyDescent="0.2">
      <c r="A27" s="355"/>
      <c r="B27" s="125" t="s">
        <v>973</v>
      </c>
      <c r="C27" s="111" t="s">
        <v>65</v>
      </c>
      <c r="D27" s="111" t="s">
        <v>67</v>
      </c>
      <c r="E27" s="111" t="s">
        <v>68</v>
      </c>
      <c r="F27" s="111" t="s">
        <v>69</v>
      </c>
      <c r="G27" s="111" t="s">
        <v>74</v>
      </c>
      <c r="H27" s="111" t="s">
        <v>66</v>
      </c>
      <c r="I27" s="111" t="s">
        <v>70</v>
      </c>
      <c r="J27" s="111" t="s">
        <v>71</v>
      </c>
      <c r="K27" s="111" t="s">
        <v>72</v>
      </c>
      <c r="L27" s="111" t="s">
        <v>73</v>
      </c>
      <c r="M27" s="111" t="s">
        <v>78</v>
      </c>
      <c r="N27" s="125" t="s">
        <v>931</v>
      </c>
    </row>
    <row r="28" spans="1:29" ht="25" customHeight="1" x14ac:dyDescent="0.2">
      <c r="A28" s="355"/>
      <c r="B28" s="25" t="s">
        <v>971</v>
      </c>
      <c r="C28" s="25">
        <v>290</v>
      </c>
      <c r="D28" s="49">
        <f>237+225</f>
        <v>462</v>
      </c>
      <c r="E28" s="25">
        <v>55</v>
      </c>
      <c r="F28" s="25">
        <v>39</v>
      </c>
      <c r="G28" s="49">
        <f>425+17+36</f>
        <v>478</v>
      </c>
      <c r="H28" s="49">
        <v>55</v>
      </c>
      <c r="I28" s="49">
        <v>30</v>
      </c>
      <c r="J28" s="49">
        <v>70</v>
      </c>
      <c r="K28" s="49">
        <f>59+47</f>
        <v>106</v>
      </c>
      <c r="L28" s="49">
        <f>104+40+8+13</f>
        <v>165</v>
      </c>
      <c r="M28" s="49">
        <v>19</v>
      </c>
      <c r="N28" s="49">
        <v>1769</v>
      </c>
    </row>
    <row r="29" spans="1:29" ht="25" customHeight="1" x14ac:dyDescent="0.2">
      <c r="A29" s="355"/>
      <c r="B29" s="25" t="s">
        <v>972</v>
      </c>
      <c r="C29" s="138">
        <v>16.399999999999999</v>
      </c>
      <c r="D29" s="151">
        <v>26.1</v>
      </c>
      <c r="E29" s="138">
        <v>3.1</v>
      </c>
      <c r="F29" s="138">
        <v>2.2000000000000002</v>
      </c>
      <c r="G29" s="151">
        <v>27</v>
      </c>
      <c r="H29" s="151">
        <v>3.1</v>
      </c>
      <c r="I29" s="151">
        <v>1.7</v>
      </c>
      <c r="J29" s="151">
        <v>4</v>
      </c>
      <c r="K29" s="151">
        <v>6</v>
      </c>
      <c r="L29" s="151">
        <v>9.3000000000000007</v>
      </c>
      <c r="M29" s="151">
        <v>1.1000000000000001</v>
      </c>
      <c r="N29" s="218">
        <f>SUM(C29:M29)</f>
        <v>100</v>
      </c>
    </row>
    <row r="30" spans="1:29" ht="25" customHeight="1" x14ac:dyDescent="0.2">
      <c r="A30" s="118"/>
      <c r="B30" s="30"/>
      <c r="C30" s="31"/>
      <c r="D30" s="30"/>
      <c r="E30" s="30"/>
      <c r="F30" s="31"/>
      <c r="G30" s="31"/>
      <c r="H30" s="31"/>
      <c r="I30" s="31"/>
      <c r="J30" s="31"/>
      <c r="K30" s="31"/>
      <c r="L30" s="31"/>
    </row>
    <row r="31" spans="1:29" s="35" customFormat="1" ht="25" customHeight="1" x14ac:dyDescent="0.15">
      <c r="A31" s="349" t="s">
        <v>926</v>
      </c>
      <c r="B31" s="351" t="s">
        <v>304</v>
      </c>
      <c r="C31" s="351" t="s">
        <v>502</v>
      </c>
      <c r="D31" s="351"/>
      <c r="E31" s="351"/>
      <c r="F31" s="351"/>
      <c r="G31" s="351"/>
      <c r="H31" s="351"/>
      <c r="I31" s="351"/>
      <c r="J31" s="351"/>
      <c r="K31" s="351"/>
      <c r="L31" s="351"/>
      <c r="M31" s="351"/>
      <c r="N31" s="351"/>
      <c r="O31" s="351"/>
      <c r="P31" s="351"/>
      <c r="Q31" s="351"/>
      <c r="R31" s="351"/>
      <c r="S31" s="351"/>
      <c r="T31" s="351"/>
      <c r="U31" s="351"/>
      <c r="V31" s="351"/>
      <c r="W31" s="351"/>
      <c r="X31" s="348" t="s">
        <v>931</v>
      </c>
      <c r="Y31" s="33"/>
      <c r="Z31" s="34"/>
      <c r="AA31" s="33"/>
      <c r="AB31" s="33"/>
      <c r="AC31" s="33"/>
    </row>
    <row r="32" spans="1:29" s="35" customFormat="1" ht="25" customHeight="1" x14ac:dyDescent="0.15">
      <c r="A32" s="355"/>
      <c r="B32" s="351"/>
      <c r="C32" s="351" t="s">
        <v>65</v>
      </c>
      <c r="D32" s="351" t="s">
        <v>67</v>
      </c>
      <c r="E32" s="351"/>
      <c r="F32" s="348" t="s">
        <v>68</v>
      </c>
      <c r="G32" s="348" t="s">
        <v>69</v>
      </c>
      <c r="H32" s="348" t="s">
        <v>74</v>
      </c>
      <c r="I32" s="348"/>
      <c r="J32" s="348"/>
      <c r="K32" s="348" t="s">
        <v>66</v>
      </c>
      <c r="L32" s="348" t="s">
        <v>70</v>
      </c>
      <c r="M32" s="348" t="s">
        <v>71</v>
      </c>
      <c r="N32" s="348"/>
      <c r="O32" s="348" t="s">
        <v>72</v>
      </c>
      <c r="P32" s="348"/>
      <c r="Q32" s="348" t="s">
        <v>73</v>
      </c>
      <c r="R32" s="348"/>
      <c r="S32" s="348"/>
      <c r="T32" s="348"/>
      <c r="U32" s="348" t="s">
        <v>78</v>
      </c>
      <c r="V32" s="348"/>
      <c r="W32" s="348"/>
      <c r="X32" s="348"/>
      <c r="Y32" s="33"/>
      <c r="Z32" s="34"/>
      <c r="AA32" s="36"/>
      <c r="AB32" s="36"/>
      <c r="AC32" s="33"/>
    </row>
    <row r="33" spans="1:29" s="35" customFormat="1" ht="36" customHeight="1" x14ac:dyDescent="0.15">
      <c r="A33" s="355"/>
      <c r="B33" s="351"/>
      <c r="C33" s="351"/>
      <c r="D33" s="48" t="s">
        <v>11</v>
      </c>
      <c r="E33" s="48" t="s">
        <v>12</v>
      </c>
      <c r="F33" s="348"/>
      <c r="G33" s="348"/>
      <c r="H33" s="48" t="s">
        <v>285</v>
      </c>
      <c r="I33" s="48" t="s">
        <v>286</v>
      </c>
      <c r="J33" s="48" t="s">
        <v>119</v>
      </c>
      <c r="K33" s="348"/>
      <c r="L33" s="348"/>
      <c r="M33" s="48" t="s">
        <v>55</v>
      </c>
      <c r="N33" s="48" t="s">
        <v>56</v>
      </c>
      <c r="O33" s="48" t="s">
        <v>497</v>
      </c>
      <c r="P33" s="48" t="s">
        <v>63</v>
      </c>
      <c r="Q33" s="48" t="s">
        <v>13</v>
      </c>
      <c r="R33" s="48" t="s">
        <v>498</v>
      </c>
      <c r="S33" s="48" t="s">
        <v>20</v>
      </c>
      <c r="T33" s="48" t="s">
        <v>499</v>
      </c>
      <c r="U33" s="48" t="s">
        <v>23</v>
      </c>
      <c r="V33" s="48" t="s">
        <v>16</v>
      </c>
      <c r="W33" s="48" t="s">
        <v>21</v>
      </c>
      <c r="X33" s="348"/>
      <c r="Y33" s="33"/>
      <c r="Z33" s="38"/>
      <c r="AA33" s="38"/>
      <c r="AB33" s="38"/>
      <c r="AC33" s="33"/>
    </row>
    <row r="34" spans="1:29" s="35" customFormat="1" ht="25" customHeight="1" x14ac:dyDescent="0.15">
      <c r="A34" s="355"/>
      <c r="B34" s="25" t="s">
        <v>25</v>
      </c>
      <c r="C34" s="25">
        <v>97</v>
      </c>
      <c r="D34" s="25">
        <v>59</v>
      </c>
      <c r="E34" s="25">
        <v>36</v>
      </c>
      <c r="F34" s="25">
        <v>28</v>
      </c>
      <c r="G34" s="25">
        <v>27</v>
      </c>
      <c r="H34" s="25">
        <v>101</v>
      </c>
      <c r="I34" s="25">
        <v>9</v>
      </c>
      <c r="J34" s="25">
        <v>13</v>
      </c>
      <c r="K34" s="25">
        <v>29</v>
      </c>
      <c r="L34" s="49">
        <v>8</v>
      </c>
      <c r="M34" s="49">
        <v>12</v>
      </c>
      <c r="N34" s="49">
        <v>1</v>
      </c>
      <c r="O34" s="49">
        <v>2</v>
      </c>
      <c r="P34" s="49">
        <v>4</v>
      </c>
      <c r="Q34" s="49">
        <v>33</v>
      </c>
      <c r="R34" s="49">
        <v>1</v>
      </c>
      <c r="S34" s="49">
        <v>1</v>
      </c>
      <c r="T34" s="49">
        <v>7</v>
      </c>
      <c r="U34" s="49">
        <v>1</v>
      </c>
      <c r="V34" s="49">
        <v>0</v>
      </c>
      <c r="W34" s="49">
        <v>0</v>
      </c>
      <c r="X34" s="49">
        <v>469</v>
      </c>
      <c r="Y34" s="33"/>
      <c r="Z34" s="38"/>
      <c r="AA34" s="38"/>
      <c r="AB34" s="38"/>
      <c r="AC34" s="33"/>
    </row>
    <row r="35" spans="1:29" s="35" customFormat="1" ht="25" customHeight="1" x14ac:dyDescent="0.15">
      <c r="A35" s="355"/>
      <c r="B35" s="25" t="s">
        <v>313</v>
      </c>
      <c r="C35" s="25">
        <v>58</v>
      </c>
      <c r="D35" s="25">
        <v>86</v>
      </c>
      <c r="E35" s="25">
        <v>65</v>
      </c>
      <c r="F35" s="25">
        <v>10</v>
      </c>
      <c r="G35" s="25">
        <v>6</v>
      </c>
      <c r="H35" s="25">
        <v>86</v>
      </c>
      <c r="I35" s="25">
        <v>0</v>
      </c>
      <c r="J35" s="25">
        <v>10</v>
      </c>
      <c r="K35" s="25">
        <v>9</v>
      </c>
      <c r="L35" s="49">
        <v>1</v>
      </c>
      <c r="M35" s="49">
        <v>29</v>
      </c>
      <c r="N35" s="49">
        <v>0</v>
      </c>
      <c r="O35" s="49">
        <v>5</v>
      </c>
      <c r="P35" s="49">
        <v>5</v>
      </c>
      <c r="Q35" s="49">
        <v>50</v>
      </c>
      <c r="R35" s="49">
        <v>0</v>
      </c>
      <c r="S35" s="49">
        <v>2</v>
      </c>
      <c r="T35" s="49">
        <v>2</v>
      </c>
      <c r="U35" s="49">
        <v>1</v>
      </c>
      <c r="V35" s="49">
        <v>0</v>
      </c>
      <c r="W35" s="49">
        <v>0</v>
      </c>
      <c r="X35" s="49">
        <v>425</v>
      </c>
      <c r="Y35" s="33"/>
      <c r="Z35" s="38"/>
      <c r="AA35" s="38"/>
      <c r="AB35" s="38"/>
      <c r="AC35" s="33"/>
    </row>
    <row r="36" spans="1:29" s="35" customFormat="1" ht="25" customHeight="1" x14ac:dyDescent="0.15">
      <c r="A36" s="355"/>
      <c r="B36" s="25" t="s">
        <v>302</v>
      </c>
      <c r="C36" s="25">
        <v>71</v>
      </c>
      <c r="D36" s="25">
        <v>32</v>
      </c>
      <c r="E36" s="25">
        <v>25</v>
      </c>
      <c r="F36" s="25">
        <v>4</v>
      </c>
      <c r="G36" s="25">
        <v>7</v>
      </c>
      <c r="H36" s="25">
        <f>17*5-1</f>
        <v>84</v>
      </c>
      <c r="I36" s="25">
        <v>0</v>
      </c>
      <c r="J36" s="25">
        <v>7</v>
      </c>
      <c r="K36" s="25">
        <v>8</v>
      </c>
      <c r="L36" s="49">
        <v>1</v>
      </c>
      <c r="M36" s="49">
        <v>24</v>
      </c>
      <c r="N36" s="49">
        <v>1</v>
      </c>
      <c r="O36" s="49">
        <v>33</v>
      </c>
      <c r="P36" s="49">
        <v>2</v>
      </c>
      <c r="Q36" s="49">
        <v>12</v>
      </c>
      <c r="R36" s="49">
        <v>36</v>
      </c>
      <c r="S36" s="49">
        <v>1</v>
      </c>
      <c r="T36" s="49">
        <v>5</v>
      </c>
      <c r="U36" s="49">
        <v>0</v>
      </c>
      <c r="V36" s="49">
        <v>0</v>
      </c>
      <c r="W36" s="49">
        <v>0</v>
      </c>
      <c r="X36" s="49">
        <v>353</v>
      </c>
      <c r="Y36" s="33"/>
      <c r="Z36" s="38"/>
      <c r="AA36" s="38"/>
      <c r="AB36" s="38"/>
      <c r="AC36" s="33"/>
    </row>
    <row r="37" spans="1:29" s="35" customFormat="1" ht="25" customHeight="1" x14ac:dyDescent="0.15">
      <c r="A37" s="355"/>
      <c r="B37" s="25" t="s">
        <v>303</v>
      </c>
      <c r="C37" s="25">
        <v>137</v>
      </c>
      <c r="D37" s="25">
        <v>115</v>
      </c>
      <c r="E37" s="25">
        <v>116</v>
      </c>
      <c r="F37" s="25">
        <v>6</v>
      </c>
      <c r="G37" s="25">
        <v>4</v>
      </c>
      <c r="H37" s="25">
        <f>24*5-2</f>
        <v>118</v>
      </c>
      <c r="I37" s="25">
        <v>1</v>
      </c>
      <c r="J37" s="25">
        <v>6</v>
      </c>
      <c r="K37" s="25">
        <v>7</v>
      </c>
      <c r="L37" s="49">
        <v>4</v>
      </c>
      <c r="M37" s="49">
        <v>27</v>
      </c>
      <c r="N37" s="49">
        <v>0</v>
      </c>
      <c r="O37" s="49">
        <v>5</v>
      </c>
      <c r="P37" s="49">
        <v>18</v>
      </c>
      <c r="Q37" s="49">
        <v>47</v>
      </c>
      <c r="R37" s="49">
        <v>1</v>
      </c>
      <c r="S37" s="49">
        <v>0</v>
      </c>
      <c r="T37" s="49">
        <v>3</v>
      </c>
      <c r="U37" s="49">
        <v>0</v>
      </c>
      <c r="V37" s="49">
        <v>1</v>
      </c>
      <c r="W37" s="49">
        <v>1</v>
      </c>
      <c r="X37" s="49">
        <v>617</v>
      </c>
      <c r="Y37" s="33"/>
      <c r="Z37" s="38"/>
      <c r="AA37" s="38"/>
      <c r="AB37" s="38"/>
      <c r="AC37" s="33"/>
    </row>
    <row r="38" spans="1:29" s="35" customFormat="1" ht="25" customHeight="1" x14ac:dyDescent="0.15">
      <c r="A38" s="355"/>
      <c r="B38" s="25" t="s">
        <v>41</v>
      </c>
      <c r="C38" s="25">
        <v>0</v>
      </c>
      <c r="D38" s="25">
        <v>0</v>
      </c>
      <c r="E38" s="25">
        <v>0</v>
      </c>
      <c r="F38" s="25">
        <v>0</v>
      </c>
      <c r="G38" s="25">
        <v>0</v>
      </c>
      <c r="H38" s="25">
        <v>2</v>
      </c>
      <c r="I38" s="25">
        <v>0</v>
      </c>
      <c r="J38" s="25">
        <v>0</v>
      </c>
      <c r="K38" s="25">
        <v>0</v>
      </c>
      <c r="L38" s="49">
        <v>0</v>
      </c>
      <c r="M38" s="49">
        <v>0</v>
      </c>
      <c r="N38" s="49">
        <v>0</v>
      </c>
      <c r="O38" s="49">
        <v>0</v>
      </c>
      <c r="P38" s="49">
        <v>0</v>
      </c>
      <c r="Q38" s="49">
        <v>0</v>
      </c>
      <c r="R38" s="49">
        <v>0</v>
      </c>
      <c r="S38" s="49">
        <v>0</v>
      </c>
      <c r="T38" s="49">
        <v>0</v>
      </c>
      <c r="U38" s="49">
        <v>0</v>
      </c>
      <c r="V38" s="49">
        <v>0</v>
      </c>
      <c r="W38" s="49">
        <v>0</v>
      </c>
      <c r="X38" s="49">
        <v>2</v>
      </c>
      <c r="Y38" s="33"/>
      <c r="Z38" s="38"/>
      <c r="AA38" s="38"/>
      <c r="AB38" s="38"/>
      <c r="AC38" s="33"/>
    </row>
    <row r="39" spans="1:29" s="35" customFormat="1" ht="25" customHeight="1" x14ac:dyDescent="0.15">
      <c r="A39" s="355"/>
      <c r="B39" s="25" t="s">
        <v>44</v>
      </c>
      <c r="C39" s="25">
        <v>13</v>
      </c>
      <c r="D39" s="25">
        <v>0</v>
      </c>
      <c r="E39" s="25">
        <v>2</v>
      </c>
      <c r="F39" s="25">
        <v>3</v>
      </c>
      <c r="G39" s="25">
        <v>1</v>
      </c>
      <c r="H39" s="25">
        <v>19</v>
      </c>
      <c r="I39" s="25">
        <v>7</v>
      </c>
      <c r="J39" s="25">
        <v>1</v>
      </c>
      <c r="K39" s="25">
        <v>1</v>
      </c>
      <c r="L39" s="49">
        <v>3</v>
      </c>
      <c r="M39" s="49">
        <v>0</v>
      </c>
      <c r="N39" s="49">
        <v>0</v>
      </c>
      <c r="O39" s="49">
        <v>0</v>
      </c>
      <c r="P39" s="49">
        <v>0</v>
      </c>
      <c r="Q39" s="49">
        <v>2</v>
      </c>
      <c r="R39" s="49">
        <v>0</v>
      </c>
      <c r="S39" s="49">
        <v>3</v>
      </c>
      <c r="T39" s="49">
        <v>0</v>
      </c>
      <c r="U39" s="49">
        <v>6</v>
      </c>
      <c r="V39" s="49">
        <v>8</v>
      </c>
      <c r="W39" s="49">
        <v>2</v>
      </c>
      <c r="X39" s="49">
        <v>71</v>
      </c>
      <c r="Y39" s="33"/>
      <c r="Z39" s="38"/>
      <c r="AA39" s="38"/>
      <c r="AB39" s="38"/>
      <c r="AC39" s="33"/>
    </row>
    <row r="40" spans="1:29" s="35" customFormat="1" ht="25" customHeight="1" x14ac:dyDescent="0.15">
      <c r="A40" s="355"/>
      <c r="B40" s="25" t="s">
        <v>57</v>
      </c>
      <c r="C40" s="25">
        <v>0</v>
      </c>
      <c r="D40" s="25">
        <v>0</v>
      </c>
      <c r="E40" s="25">
        <v>0</v>
      </c>
      <c r="F40" s="25">
        <v>0</v>
      </c>
      <c r="G40" s="25">
        <v>0</v>
      </c>
      <c r="H40" s="25">
        <v>15</v>
      </c>
      <c r="I40" s="25">
        <v>0</v>
      </c>
      <c r="J40" s="25">
        <v>0</v>
      </c>
      <c r="K40" s="25">
        <v>0</v>
      </c>
      <c r="L40" s="49">
        <v>0</v>
      </c>
      <c r="M40" s="49">
        <v>0</v>
      </c>
      <c r="N40" s="49">
        <v>0</v>
      </c>
      <c r="O40" s="49">
        <v>0</v>
      </c>
      <c r="P40" s="49">
        <v>0</v>
      </c>
      <c r="Q40" s="49">
        <v>0</v>
      </c>
      <c r="R40" s="49">
        <v>0</v>
      </c>
      <c r="S40" s="49">
        <v>0</v>
      </c>
      <c r="T40" s="49">
        <v>0</v>
      </c>
      <c r="U40" s="49">
        <v>0</v>
      </c>
      <c r="V40" s="49">
        <v>0</v>
      </c>
      <c r="W40" s="49">
        <v>0</v>
      </c>
      <c r="X40" s="49">
        <v>15</v>
      </c>
      <c r="Y40" s="33"/>
      <c r="Z40" s="33"/>
      <c r="AA40" s="33"/>
      <c r="AB40" s="33"/>
      <c r="AC40" s="33"/>
    </row>
    <row r="41" spans="1:29" s="35" customFormat="1" ht="25" customHeight="1" x14ac:dyDescent="0.15">
      <c r="A41" s="355"/>
      <c r="B41" s="25" t="s">
        <v>311</v>
      </c>
      <c r="C41" s="25">
        <f>SUM(C34:C40)</f>
        <v>376</v>
      </c>
      <c r="D41" s="25">
        <f>SUM(D34:D40)</f>
        <v>292</v>
      </c>
      <c r="E41" s="25">
        <f>SUM(E34:E40)</f>
        <v>244</v>
      </c>
      <c r="F41" s="25">
        <f t="shared" ref="F41:W41" si="0">SUM(F34:F40)</f>
        <v>51</v>
      </c>
      <c r="G41" s="25">
        <f t="shared" si="0"/>
        <v>45</v>
      </c>
      <c r="H41" s="25">
        <f t="shared" si="0"/>
        <v>425</v>
      </c>
      <c r="I41" s="25">
        <f t="shared" si="0"/>
        <v>17</v>
      </c>
      <c r="J41" s="25">
        <f t="shared" si="0"/>
        <v>37</v>
      </c>
      <c r="K41" s="25">
        <f t="shared" si="0"/>
        <v>54</v>
      </c>
      <c r="L41" s="49">
        <f t="shared" si="0"/>
        <v>17</v>
      </c>
      <c r="M41" s="49">
        <f t="shared" si="0"/>
        <v>92</v>
      </c>
      <c r="N41" s="49">
        <f t="shared" si="0"/>
        <v>2</v>
      </c>
      <c r="O41" s="49">
        <f t="shared" si="0"/>
        <v>45</v>
      </c>
      <c r="P41" s="49">
        <f t="shared" si="0"/>
        <v>29</v>
      </c>
      <c r="Q41" s="49">
        <f t="shared" si="0"/>
        <v>144</v>
      </c>
      <c r="R41" s="49">
        <f t="shared" si="0"/>
        <v>38</v>
      </c>
      <c r="S41" s="49">
        <f t="shared" si="0"/>
        <v>7</v>
      </c>
      <c r="T41" s="49">
        <f t="shared" si="0"/>
        <v>17</v>
      </c>
      <c r="U41" s="49">
        <f t="shared" si="0"/>
        <v>8</v>
      </c>
      <c r="V41" s="49">
        <f t="shared" si="0"/>
        <v>9</v>
      </c>
      <c r="W41" s="49">
        <f t="shared" si="0"/>
        <v>3</v>
      </c>
      <c r="X41" s="49">
        <v>1952</v>
      </c>
    </row>
    <row r="42" spans="1:29" s="39" customFormat="1" ht="25" customHeight="1" x14ac:dyDescent="0.2">
      <c r="B42" s="30"/>
      <c r="C42" s="30"/>
      <c r="D42" s="30"/>
      <c r="E42" s="30"/>
      <c r="F42" s="30"/>
      <c r="G42" s="30"/>
      <c r="H42" s="30"/>
      <c r="I42" s="30"/>
      <c r="J42" s="30"/>
      <c r="K42" s="30"/>
      <c r="L42" s="31"/>
      <c r="M42" s="31"/>
      <c r="N42" s="31"/>
      <c r="O42" s="31"/>
      <c r="P42" s="31"/>
      <c r="Q42" s="31"/>
      <c r="R42" s="31"/>
      <c r="S42" s="31"/>
      <c r="T42" s="31"/>
      <c r="U42" s="31"/>
      <c r="V42" s="31"/>
      <c r="W42" s="31"/>
      <c r="X42" s="31"/>
    </row>
    <row r="43" spans="1:29" s="39" customFormat="1" ht="25" customHeight="1" x14ac:dyDescent="0.2">
      <c r="B43" s="50"/>
      <c r="C43" s="50"/>
      <c r="D43" s="30"/>
      <c r="E43" s="30"/>
      <c r="F43" s="30"/>
      <c r="G43" s="30"/>
      <c r="H43" s="30"/>
      <c r="I43" s="30"/>
      <c r="J43" s="30"/>
      <c r="K43" s="30"/>
      <c r="L43" s="31"/>
      <c r="M43" s="31"/>
      <c r="N43" s="31"/>
      <c r="O43" s="31"/>
      <c r="P43" s="31"/>
      <c r="Q43" s="31"/>
      <c r="R43" s="31"/>
      <c r="S43" s="31"/>
      <c r="T43" s="31"/>
      <c r="U43" s="31"/>
      <c r="V43" s="31"/>
      <c r="W43" s="31"/>
      <c r="X43" s="31"/>
    </row>
    <row r="44" spans="1:29" s="39" customFormat="1" ht="25" customHeight="1" x14ac:dyDescent="0.2">
      <c r="A44" s="348" t="s">
        <v>927</v>
      </c>
      <c r="B44" s="351" t="s">
        <v>915</v>
      </c>
      <c r="C44" s="351"/>
      <c r="D44" s="351"/>
      <c r="E44" s="351"/>
      <c r="F44" s="351"/>
      <c r="G44" s="351"/>
      <c r="H44" s="351"/>
      <c r="I44" s="351"/>
      <c r="J44" s="351"/>
      <c r="K44" s="349" t="s">
        <v>931</v>
      </c>
      <c r="L44" s="31"/>
      <c r="M44" s="297"/>
      <c r="N44" s="351" t="s">
        <v>1247</v>
      </c>
      <c r="O44" s="351"/>
      <c r="P44" s="351"/>
      <c r="Q44" s="351"/>
      <c r="R44" s="351"/>
      <c r="S44" s="351"/>
      <c r="T44" s="351"/>
      <c r="U44" s="351"/>
      <c r="V44" s="351"/>
      <c r="W44" s="31"/>
      <c r="X44" s="31"/>
    </row>
    <row r="45" spans="1:29" s="46" customFormat="1" ht="25" customHeight="1" x14ac:dyDescent="0.2">
      <c r="A45" s="348"/>
      <c r="B45" s="111" t="s">
        <v>304</v>
      </c>
      <c r="C45" s="111" t="s">
        <v>65</v>
      </c>
      <c r="D45" s="111" t="s">
        <v>67</v>
      </c>
      <c r="E45" s="111" t="s">
        <v>68</v>
      </c>
      <c r="F45" s="111" t="s">
        <v>69</v>
      </c>
      <c r="G45" s="111" t="s">
        <v>74</v>
      </c>
      <c r="H45" s="111" t="s">
        <v>71</v>
      </c>
      <c r="I45" s="111" t="s">
        <v>489</v>
      </c>
      <c r="J45" s="111" t="s">
        <v>73</v>
      </c>
      <c r="K45" s="350"/>
      <c r="L45" s="31"/>
      <c r="M45" s="26"/>
      <c r="N45" s="125" t="s">
        <v>304</v>
      </c>
      <c r="O45" s="125" t="s">
        <v>65</v>
      </c>
      <c r="P45" s="125" t="s">
        <v>67</v>
      </c>
      <c r="Q45" s="125" t="s">
        <v>68</v>
      </c>
      <c r="R45" s="125" t="s">
        <v>69</v>
      </c>
      <c r="S45" s="125" t="s">
        <v>74</v>
      </c>
      <c r="T45" s="125" t="s">
        <v>71</v>
      </c>
      <c r="U45" s="125" t="s">
        <v>489</v>
      </c>
      <c r="V45" s="125" t="s">
        <v>73</v>
      </c>
      <c r="W45" s="31"/>
      <c r="X45" s="31"/>
    </row>
    <row r="46" spans="1:29" s="46" customFormat="1" ht="25" customHeight="1" x14ac:dyDescent="0.2">
      <c r="A46" s="348"/>
      <c r="B46" s="113" t="s">
        <v>25</v>
      </c>
      <c r="C46" s="25">
        <v>97</v>
      </c>
      <c r="D46" s="25">
        <f>59+36</f>
        <v>95</v>
      </c>
      <c r="E46" s="25">
        <v>28</v>
      </c>
      <c r="F46" s="25">
        <v>27</v>
      </c>
      <c r="G46" s="25">
        <f>101+9+13</f>
        <v>123</v>
      </c>
      <c r="H46" s="49">
        <v>12</v>
      </c>
      <c r="I46" s="49">
        <v>2</v>
      </c>
      <c r="J46" s="25">
        <v>42</v>
      </c>
      <c r="K46" s="49">
        <v>469</v>
      </c>
      <c r="L46" s="31"/>
      <c r="M46" s="26"/>
      <c r="N46" s="126" t="s">
        <v>25</v>
      </c>
      <c r="O46" s="138">
        <v>20.7</v>
      </c>
      <c r="P46" s="138">
        <v>20.3</v>
      </c>
      <c r="Q46" s="139">
        <v>6</v>
      </c>
      <c r="R46" s="138">
        <v>5.8</v>
      </c>
      <c r="S46" s="138">
        <v>26.2</v>
      </c>
      <c r="T46" s="151">
        <v>2.6</v>
      </c>
      <c r="U46" s="151">
        <v>0.4</v>
      </c>
      <c r="V46" s="139">
        <v>9</v>
      </c>
      <c r="W46" s="31"/>
      <c r="X46" s="31"/>
    </row>
    <row r="47" spans="1:29" s="46" customFormat="1" ht="25" customHeight="1" x14ac:dyDescent="0.2">
      <c r="A47" s="348"/>
      <c r="B47" s="113" t="s">
        <v>313</v>
      </c>
      <c r="C47" s="25">
        <v>58</v>
      </c>
      <c r="D47" s="25">
        <f>86+65</f>
        <v>151</v>
      </c>
      <c r="E47" s="25">
        <v>10</v>
      </c>
      <c r="F47" s="25">
        <v>6</v>
      </c>
      <c r="G47" s="25">
        <f>86+0+10</f>
        <v>96</v>
      </c>
      <c r="H47" s="49">
        <v>29</v>
      </c>
      <c r="I47" s="49">
        <v>5</v>
      </c>
      <c r="J47" s="25">
        <v>54</v>
      </c>
      <c r="K47" s="49">
        <v>425</v>
      </c>
      <c r="L47" s="31"/>
      <c r="M47" s="26"/>
      <c r="N47" s="126" t="s">
        <v>313</v>
      </c>
      <c r="O47" s="138">
        <v>13.6</v>
      </c>
      <c r="P47" s="138">
        <v>35.5</v>
      </c>
      <c r="Q47" s="138">
        <v>2.4</v>
      </c>
      <c r="R47" s="138">
        <v>1.4</v>
      </c>
      <c r="S47" s="138">
        <v>22.6</v>
      </c>
      <c r="T47" s="151">
        <v>6.8</v>
      </c>
      <c r="U47" s="151">
        <v>1.2</v>
      </c>
      <c r="V47" s="138">
        <v>12.7</v>
      </c>
      <c r="W47" s="31"/>
      <c r="X47" s="31"/>
    </row>
    <row r="48" spans="1:29" s="46" customFormat="1" ht="25" customHeight="1" x14ac:dyDescent="0.2">
      <c r="A48" s="348"/>
      <c r="B48" s="113" t="s">
        <v>302</v>
      </c>
      <c r="C48" s="25">
        <v>71</v>
      </c>
      <c r="D48" s="25">
        <f>32+25</f>
        <v>57</v>
      </c>
      <c r="E48" s="25">
        <v>4</v>
      </c>
      <c r="F48" s="25">
        <v>7</v>
      </c>
      <c r="G48" s="25">
        <f>84+7</f>
        <v>91</v>
      </c>
      <c r="H48" s="49">
        <v>24</v>
      </c>
      <c r="I48" s="49">
        <v>33</v>
      </c>
      <c r="J48" s="25">
        <v>54</v>
      </c>
      <c r="K48" s="49">
        <v>353</v>
      </c>
      <c r="L48" s="31"/>
      <c r="M48" s="26"/>
      <c r="N48" s="126" t="s">
        <v>302</v>
      </c>
      <c r="O48" s="138">
        <v>20.100000000000001</v>
      </c>
      <c r="P48" s="138">
        <v>16.100000000000001</v>
      </c>
      <c r="Q48" s="138">
        <v>1.1000000000000001</v>
      </c>
      <c r="R48" s="139">
        <v>2</v>
      </c>
      <c r="S48" s="138">
        <v>25.8</v>
      </c>
      <c r="T48" s="151">
        <v>6.8</v>
      </c>
      <c r="U48" s="151">
        <v>9.3000000000000007</v>
      </c>
      <c r="V48" s="138">
        <v>15.3</v>
      </c>
      <c r="W48" s="31"/>
      <c r="X48" s="31"/>
    </row>
    <row r="49" spans="1:24" s="46" customFormat="1" ht="25" customHeight="1" x14ac:dyDescent="0.2">
      <c r="A49" s="348"/>
      <c r="B49" s="113" t="s">
        <v>303</v>
      </c>
      <c r="C49" s="25">
        <v>137</v>
      </c>
      <c r="D49" s="25">
        <f>115+116</f>
        <v>231</v>
      </c>
      <c r="E49" s="25">
        <v>6</v>
      </c>
      <c r="F49" s="25">
        <v>4</v>
      </c>
      <c r="G49" s="25">
        <f>118+7</f>
        <v>125</v>
      </c>
      <c r="H49" s="49">
        <v>27</v>
      </c>
      <c r="I49" s="49">
        <v>5</v>
      </c>
      <c r="J49" s="25">
        <v>51</v>
      </c>
      <c r="K49" s="49">
        <v>617</v>
      </c>
      <c r="L49" s="31"/>
      <c r="M49" s="26"/>
      <c r="N49" s="126" t="s">
        <v>303</v>
      </c>
      <c r="O49" s="138">
        <v>22.2</v>
      </c>
      <c r="P49" s="138">
        <v>37.4</v>
      </c>
      <c r="Q49" s="139">
        <v>1</v>
      </c>
      <c r="R49" s="138">
        <v>0.6</v>
      </c>
      <c r="S49" s="138">
        <v>20.3</v>
      </c>
      <c r="T49" s="151">
        <v>4.4000000000000004</v>
      </c>
      <c r="U49" s="151">
        <v>0.8</v>
      </c>
      <c r="V49" s="138">
        <v>8.3000000000000007</v>
      </c>
      <c r="W49" s="31"/>
      <c r="X49" s="31"/>
    </row>
    <row r="50" spans="1:24" s="46" customFormat="1" ht="25" customHeight="1" x14ac:dyDescent="0.2">
      <c r="A50" s="348"/>
      <c r="B50" s="113" t="s">
        <v>41</v>
      </c>
      <c r="C50" s="25">
        <v>0</v>
      </c>
      <c r="D50" s="25">
        <v>0</v>
      </c>
      <c r="E50" s="25">
        <v>0</v>
      </c>
      <c r="F50" s="25">
        <v>0</v>
      </c>
      <c r="G50" s="25">
        <v>2</v>
      </c>
      <c r="H50" s="49">
        <v>0</v>
      </c>
      <c r="I50" s="49">
        <v>0</v>
      </c>
      <c r="J50" s="25">
        <v>0</v>
      </c>
      <c r="K50" s="49">
        <v>2</v>
      </c>
      <c r="L50" s="31"/>
      <c r="M50" s="26"/>
      <c r="N50" s="126" t="s">
        <v>41</v>
      </c>
      <c r="O50" s="139">
        <v>0</v>
      </c>
      <c r="P50" s="139">
        <v>0</v>
      </c>
      <c r="Q50" s="139">
        <v>0</v>
      </c>
      <c r="R50" s="139">
        <v>0</v>
      </c>
      <c r="S50" s="139">
        <v>100</v>
      </c>
      <c r="T50" s="271">
        <v>0</v>
      </c>
      <c r="U50" s="271">
        <v>0</v>
      </c>
      <c r="V50" s="139">
        <v>0</v>
      </c>
      <c r="W50" s="31"/>
      <c r="X50" s="31"/>
    </row>
    <row r="51" spans="1:24" s="46" customFormat="1" ht="25" customHeight="1" x14ac:dyDescent="0.2">
      <c r="A51" s="348"/>
      <c r="B51" s="113" t="s">
        <v>44</v>
      </c>
      <c r="C51" s="25">
        <v>13</v>
      </c>
      <c r="D51" s="25">
        <v>2</v>
      </c>
      <c r="E51" s="25">
        <v>3</v>
      </c>
      <c r="F51" s="25">
        <v>1</v>
      </c>
      <c r="G51" s="25">
        <v>27</v>
      </c>
      <c r="H51" s="49">
        <v>0</v>
      </c>
      <c r="I51" s="49">
        <v>0</v>
      </c>
      <c r="J51" s="25">
        <v>5</v>
      </c>
      <c r="K51" s="49">
        <v>71</v>
      </c>
      <c r="L51" s="31"/>
      <c r="M51" s="26"/>
      <c r="N51" s="126" t="s">
        <v>44</v>
      </c>
      <c r="O51" s="138">
        <v>18.3</v>
      </c>
      <c r="P51" s="138">
        <v>2.8</v>
      </c>
      <c r="Q51" s="138">
        <v>4.2</v>
      </c>
      <c r="R51" s="138">
        <v>1.4</v>
      </c>
      <c r="S51" s="138">
        <v>38</v>
      </c>
      <c r="T51" s="271">
        <v>0</v>
      </c>
      <c r="U51" s="271">
        <v>0</v>
      </c>
      <c r="V51" s="139">
        <v>7</v>
      </c>
      <c r="W51" s="31"/>
      <c r="X51" s="31"/>
    </row>
    <row r="52" spans="1:24" s="46" customFormat="1" ht="25" customHeight="1" x14ac:dyDescent="0.2">
      <c r="A52" s="348"/>
      <c r="B52" s="113" t="s">
        <v>57</v>
      </c>
      <c r="C52" s="25">
        <v>0</v>
      </c>
      <c r="D52" s="25">
        <v>0</v>
      </c>
      <c r="E52" s="25">
        <v>0</v>
      </c>
      <c r="F52" s="25">
        <v>0</v>
      </c>
      <c r="G52" s="25">
        <v>15</v>
      </c>
      <c r="H52" s="49">
        <v>0</v>
      </c>
      <c r="I52" s="49">
        <v>0</v>
      </c>
      <c r="J52" s="25">
        <v>0</v>
      </c>
      <c r="K52" s="49">
        <v>15</v>
      </c>
      <c r="L52" s="31"/>
      <c r="M52" s="298"/>
      <c r="N52" s="126" t="s">
        <v>57</v>
      </c>
      <c r="O52" s="139">
        <v>0</v>
      </c>
      <c r="P52" s="139">
        <v>0</v>
      </c>
      <c r="Q52" s="139">
        <v>0</v>
      </c>
      <c r="R52" s="139">
        <v>0</v>
      </c>
      <c r="S52" s="139">
        <v>100</v>
      </c>
      <c r="T52" s="271">
        <v>0</v>
      </c>
      <c r="U52" s="271">
        <v>0</v>
      </c>
      <c r="V52" s="139">
        <v>0</v>
      </c>
      <c r="W52" s="31"/>
      <c r="X52" s="31"/>
    </row>
    <row r="53" spans="1:24" s="46" customFormat="1" ht="25" customHeight="1" x14ac:dyDescent="0.2">
      <c r="A53" s="26"/>
      <c r="B53" s="30"/>
      <c r="C53" s="30"/>
      <c r="D53" s="30"/>
      <c r="E53" s="30"/>
      <c r="F53" s="30"/>
      <c r="G53" s="30"/>
      <c r="H53" s="30"/>
      <c r="I53" s="30"/>
      <c r="J53" s="30"/>
      <c r="K53" s="49"/>
      <c r="L53" s="31"/>
      <c r="M53" s="31"/>
      <c r="N53" s="31"/>
      <c r="O53" s="31"/>
      <c r="P53" s="31"/>
      <c r="Q53" s="31"/>
      <c r="R53" s="31"/>
      <c r="S53" s="31"/>
      <c r="T53" s="31"/>
      <c r="U53" s="31"/>
      <c r="V53" s="31"/>
      <c r="W53" s="31"/>
      <c r="X53" s="31"/>
    </row>
    <row r="54" spans="1:24" s="46" customFormat="1" ht="25" customHeight="1" x14ac:dyDescent="0.2">
      <c r="A54" s="36"/>
      <c r="B54" s="30"/>
      <c r="C54" s="30"/>
      <c r="D54" s="30"/>
      <c r="E54" s="30"/>
      <c r="F54" s="30"/>
      <c r="G54" s="30"/>
      <c r="H54" s="30"/>
      <c r="I54" s="30"/>
      <c r="J54" s="30"/>
      <c r="K54" s="30"/>
      <c r="L54" s="31"/>
      <c r="M54" s="31"/>
      <c r="N54" s="31"/>
      <c r="O54" s="31"/>
      <c r="P54" s="31"/>
      <c r="Q54" s="31"/>
      <c r="R54" s="31"/>
      <c r="S54" s="31"/>
      <c r="T54" s="31"/>
      <c r="U54" s="31"/>
      <c r="V54" s="31"/>
      <c r="W54" s="31"/>
      <c r="X54" s="31"/>
    </row>
    <row r="55" spans="1:24" s="39" customFormat="1" ht="25" customHeight="1" x14ac:dyDescent="0.2">
      <c r="A55" s="362" t="s">
        <v>74</v>
      </c>
      <c r="B55" s="364" t="s">
        <v>932</v>
      </c>
      <c r="C55" s="365"/>
      <c r="D55" s="365"/>
      <c r="E55" s="365"/>
      <c r="F55" s="365"/>
      <c r="G55" s="34"/>
      <c r="M55" s="352" t="s">
        <v>933</v>
      </c>
      <c r="N55" s="353"/>
      <c r="O55" s="353"/>
      <c r="P55" s="353"/>
      <c r="Q55" s="353"/>
      <c r="R55" s="40"/>
      <c r="S55" s="127" t="s">
        <v>488</v>
      </c>
      <c r="T55" s="134"/>
      <c r="U55" s="40"/>
      <c r="V55" s="40"/>
      <c r="W55" s="40"/>
      <c r="X55" s="41"/>
    </row>
    <row r="56" spans="1:24" s="29" customFormat="1" ht="25" customHeight="1" x14ac:dyDescent="0.2">
      <c r="A56" s="356"/>
      <c r="B56" s="113"/>
      <c r="C56" s="113" t="s">
        <v>304</v>
      </c>
      <c r="D56" s="113" t="s">
        <v>405</v>
      </c>
      <c r="E56" s="113" t="s">
        <v>406</v>
      </c>
      <c r="F56" s="113" t="s">
        <v>931</v>
      </c>
      <c r="M56" s="113"/>
      <c r="N56" s="113" t="s">
        <v>304</v>
      </c>
      <c r="O56" s="111" t="s">
        <v>929</v>
      </c>
      <c r="P56" s="113" t="s">
        <v>406</v>
      </c>
      <c r="Q56" s="113" t="s">
        <v>931</v>
      </c>
      <c r="S56" s="149" t="s">
        <v>3</v>
      </c>
      <c r="T56" s="149">
        <v>2</v>
      </c>
    </row>
    <row r="57" spans="1:24" s="29" customFormat="1" ht="25" customHeight="1" x14ac:dyDescent="0.2">
      <c r="A57" s="356"/>
      <c r="B57" s="25" t="s">
        <v>25</v>
      </c>
      <c r="C57" s="25">
        <v>101</v>
      </c>
      <c r="D57" s="25">
        <v>9</v>
      </c>
      <c r="E57" s="25">
        <v>13</v>
      </c>
      <c r="F57" s="149">
        <f>SUM(C57:E57)</f>
        <v>123</v>
      </c>
      <c r="M57" s="113" t="s">
        <v>25</v>
      </c>
      <c r="N57" s="138">
        <v>82.1</v>
      </c>
      <c r="O57" s="138">
        <v>7.3</v>
      </c>
      <c r="P57" s="138">
        <v>10.6</v>
      </c>
      <c r="Q57" s="25">
        <v>123</v>
      </c>
      <c r="S57" s="149" t="s">
        <v>485</v>
      </c>
      <c r="T57" s="149">
        <v>1</v>
      </c>
    </row>
    <row r="58" spans="1:24" s="29" customFormat="1" ht="25" customHeight="1" x14ac:dyDescent="0.2">
      <c r="A58" s="356"/>
      <c r="B58" s="25" t="s">
        <v>51</v>
      </c>
      <c r="C58" s="25">
        <v>86</v>
      </c>
      <c r="D58" s="25">
        <v>0</v>
      </c>
      <c r="E58" s="25">
        <v>9</v>
      </c>
      <c r="F58" s="149">
        <f t="shared" ref="F58:F63" si="1">SUM(C58:E58)</f>
        <v>95</v>
      </c>
      <c r="M58" s="113" t="s">
        <v>51</v>
      </c>
      <c r="N58" s="138">
        <v>90.5</v>
      </c>
      <c r="O58" s="139">
        <v>0</v>
      </c>
      <c r="P58" s="138">
        <v>9.5</v>
      </c>
      <c r="Q58" s="25">
        <v>95</v>
      </c>
      <c r="S58" s="149" t="s">
        <v>486</v>
      </c>
      <c r="T58" s="149">
        <v>1</v>
      </c>
    </row>
    <row r="59" spans="1:24" s="29" customFormat="1" ht="25" customHeight="1" x14ac:dyDescent="0.2">
      <c r="A59" s="356"/>
      <c r="B59" s="25" t="s">
        <v>312</v>
      </c>
      <c r="C59" s="25">
        <v>84</v>
      </c>
      <c r="D59" s="25">
        <v>0</v>
      </c>
      <c r="E59" s="25">
        <v>7</v>
      </c>
      <c r="F59" s="149">
        <f t="shared" si="1"/>
        <v>91</v>
      </c>
      <c r="M59" s="113" t="s">
        <v>312</v>
      </c>
      <c r="N59" s="138">
        <v>92.3</v>
      </c>
      <c r="O59" s="139">
        <v>0</v>
      </c>
      <c r="P59" s="138">
        <v>7.7</v>
      </c>
      <c r="Q59" s="25">
        <v>91</v>
      </c>
      <c r="S59" s="149" t="s">
        <v>487</v>
      </c>
      <c r="T59" s="149">
        <v>1</v>
      </c>
    </row>
    <row r="60" spans="1:24" s="29" customFormat="1" ht="25" customHeight="1" x14ac:dyDescent="0.2">
      <c r="A60" s="356"/>
      <c r="B60" s="25" t="s">
        <v>303</v>
      </c>
      <c r="C60" s="25">
        <v>118</v>
      </c>
      <c r="D60" s="25">
        <v>1</v>
      </c>
      <c r="E60" s="25">
        <v>6</v>
      </c>
      <c r="F60" s="149">
        <f t="shared" si="1"/>
        <v>125</v>
      </c>
      <c r="M60" s="113" t="s">
        <v>303</v>
      </c>
      <c r="N60" s="138">
        <v>94.4</v>
      </c>
      <c r="O60" s="138">
        <v>0.8</v>
      </c>
      <c r="P60" s="138">
        <v>4.8</v>
      </c>
      <c r="Q60" s="25">
        <v>125</v>
      </c>
    </row>
    <row r="61" spans="1:24" s="29" customFormat="1" ht="25" customHeight="1" x14ac:dyDescent="0.2">
      <c r="A61" s="356"/>
      <c r="B61" s="25" t="s">
        <v>41</v>
      </c>
      <c r="C61" s="25">
        <v>2</v>
      </c>
      <c r="D61" s="25">
        <v>0</v>
      </c>
      <c r="E61" s="25">
        <v>0</v>
      </c>
      <c r="F61" s="149">
        <f t="shared" si="1"/>
        <v>2</v>
      </c>
      <c r="M61" s="113" t="s">
        <v>41</v>
      </c>
      <c r="N61" s="138">
        <v>100</v>
      </c>
      <c r="O61" s="139">
        <v>0</v>
      </c>
      <c r="P61" s="139">
        <v>0</v>
      </c>
      <c r="Q61" s="25">
        <v>2</v>
      </c>
    </row>
    <row r="62" spans="1:24" s="29" customFormat="1" ht="25" customHeight="1" x14ac:dyDescent="0.2">
      <c r="A62" s="356"/>
      <c r="B62" s="25" t="s">
        <v>44</v>
      </c>
      <c r="C62" s="25">
        <v>19</v>
      </c>
      <c r="D62" s="25">
        <v>7</v>
      </c>
      <c r="E62" s="25">
        <v>1</v>
      </c>
      <c r="F62" s="149">
        <f t="shared" si="1"/>
        <v>27</v>
      </c>
      <c r="M62" s="113" t="s">
        <v>44</v>
      </c>
      <c r="N62" s="138">
        <v>70.400000000000006</v>
      </c>
      <c r="O62" s="138">
        <v>25.9</v>
      </c>
      <c r="P62" s="138">
        <v>3.7</v>
      </c>
      <c r="Q62" s="25">
        <v>27</v>
      </c>
    </row>
    <row r="63" spans="1:24" s="29" customFormat="1" ht="25" customHeight="1" x14ac:dyDescent="0.2">
      <c r="A63" s="356"/>
      <c r="B63" s="25" t="s">
        <v>57</v>
      </c>
      <c r="C63" s="25">
        <v>15</v>
      </c>
      <c r="D63" s="25">
        <v>0</v>
      </c>
      <c r="E63" s="25">
        <v>0</v>
      </c>
      <c r="F63" s="149">
        <f t="shared" si="1"/>
        <v>15</v>
      </c>
      <c r="M63" s="113" t="s">
        <v>57</v>
      </c>
      <c r="N63" s="138">
        <v>100</v>
      </c>
      <c r="O63" s="139">
        <v>0</v>
      </c>
      <c r="P63" s="139">
        <v>0</v>
      </c>
      <c r="Q63" s="25">
        <v>15</v>
      </c>
    </row>
    <row r="64" spans="1:24" s="29" customFormat="1" ht="25" customHeight="1" x14ac:dyDescent="0.2">
      <c r="A64" s="363"/>
      <c r="B64" s="137" t="s">
        <v>311</v>
      </c>
      <c r="C64" s="25">
        <f>SUM(C57:C63)</f>
        <v>425</v>
      </c>
      <c r="D64" s="25">
        <f>SUM(D57:D63)</f>
        <v>17</v>
      </c>
      <c r="E64" s="25">
        <f>SUM(E57:E63)</f>
        <v>36</v>
      </c>
      <c r="F64" s="149"/>
      <c r="M64" s="141" t="s">
        <v>311</v>
      </c>
      <c r="N64" s="139"/>
      <c r="O64" s="25"/>
      <c r="P64" s="25"/>
      <c r="Q64" s="25"/>
    </row>
    <row r="65" spans="1:23" s="29" customFormat="1" ht="25" customHeight="1" x14ac:dyDescent="0.2">
      <c r="B65" s="47"/>
      <c r="C65" s="47"/>
      <c r="D65" s="47"/>
      <c r="E65" s="47"/>
      <c r="F65" s="47"/>
    </row>
    <row r="66" spans="1:23" s="46" customFormat="1" ht="25" customHeight="1" x14ac:dyDescent="0.2">
      <c r="A66" s="153"/>
      <c r="B66" s="114"/>
      <c r="C66" s="108"/>
      <c r="D66" s="116"/>
      <c r="E66" s="116"/>
      <c r="F66" s="116"/>
      <c r="G66" s="33"/>
    </row>
    <row r="67" spans="1:23" s="46" customFormat="1" ht="25" customHeight="1" x14ac:dyDescent="0.2">
      <c r="A67" s="352" t="s">
        <v>934</v>
      </c>
      <c r="B67" s="353"/>
      <c r="C67" s="353"/>
      <c r="D67" s="353"/>
      <c r="E67" s="353"/>
      <c r="F67" s="354"/>
      <c r="G67" s="33"/>
      <c r="M67" s="352" t="s">
        <v>942</v>
      </c>
      <c r="N67" s="353"/>
      <c r="O67" s="353"/>
      <c r="P67" s="353"/>
      <c r="Q67" s="353"/>
      <c r="R67" s="34"/>
    </row>
    <row r="68" spans="1:23" s="46" customFormat="1" ht="25" customHeight="1" x14ac:dyDescent="0.2">
      <c r="A68" s="348" t="s">
        <v>930</v>
      </c>
      <c r="B68" s="113" t="s">
        <v>304</v>
      </c>
      <c r="C68" s="113" t="s">
        <v>311</v>
      </c>
      <c r="D68" s="111" t="s">
        <v>407</v>
      </c>
      <c r="E68" s="111" t="s">
        <v>408</v>
      </c>
      <c r="F68" s="111" t="s">
        <v>409</v>
      </c>
      <c r="G68" s="27"/>
      <c r="M68" s="126" t="s">
        <v>304</v>
      </c>
      <c r="N68" s="126" t="s">
        <v>311</v>
      </c>
      <c r="O68" s="125" t="s">
        <v>407</v>
      </c>
      <c r="P68" s="125" t="s">
        <v>408</v>
      </c>
      <c r="Q68" s="125" t="s">
        <v>409</v>
      </c>
    </row>
    <row r="69" spans="1:23" s="46" customFormat="1" ht="25" customHeight="1" x14ac:dyDescent="0.2">
      <c r="A69" s="348"/>
      <c r="B69" s="25" t="s">
        <v>25</v>
      </c>
      <c r="C69" s="149">
        <v>83</v>
      </c>
      <c r="D69" s="149">
        <v>10</v>
      </c>
      <c r="E69" s="149">
        <v>67</v>
      </c>
      <c r="F69" s="149">
        <v>6</v>
      </c>
      <c r="G69" s="27"/>
      <c r="M69" s="25" t="s">
        <v>25</v>
      </c>
      <c r="N69" s="149">
        <v>83</v>
      </c>
      <c r="O69" s="273">
        <v>12</v>
      </c>
      <c r="P69" s="219">
        <v>80.7</v>
      </c>
      <c r="Q69" s="219">
        <v>7.2</v>
      </c>
    </row>
    <row r="70" spans="1:23" s="46" customFormat="1" ht="25" customHeight="1" x14ac:dyDescent="0.2">
      <c r="A70" s="348"/>
      <c r="B70" s="25" t="s">
        <v>51</v>
      </c>
      <c r="C70" s="149">
        <v>107</v>
      </c>
      <c r="D70" s="49">
        <v>4</v>
      </c>
      <c r="E70" s="25">
        <v>93</v>
      </c>
      <c r="F70" s="25">
        <v>10</v>
      </c>
      <c r="G70" s="27"/>
      <c r="M70" s="25" t="s">
        <v>51</v>
      </c>
      <c r="N70" s="149">
        <v>107</v>
      </c>
      <c r="O70" s="151">
        <v>3.7</v>
      </c>
      <c r="P70" s="138">
        <v>86.9</v>
      </c>
      <c r="Q70" s="138">
        <v>9.3000000000000007</v>
      </c>
    </row>
    <row r="71" spans="1:23" s="46" customFormat="1" ht="25" customHeight="1" x14ac:dyDescent="0.2">
      <c r="A71" s="348"/>
      <c r="B71" s="25" t="s">
        <v>312</v>
      </c>
      <c r="C71" s="149">
        <v>75</v>
      </c>
      <c r="D71" s="49">
        <v>14</v>
      </c>
      <c r="E71" s="49">
        <v>20</v>
      </c>
      <c r="F71" s="49">
        <v>41</v>
      </c>
      <c r="G71" s="27"/>
      <c r="M71" s="25" t="s">
        <v>312</v>
      </c>
      <c r="N71" s="149">
        <v>75</v>
      </c>
      <c r="O71" s="151">
        <v>18.7</v>
      </c>
      <c r="P71" s="151">
        <v>26.7</v>
      </c>
      <c r="Q71" s="151">
        <v>54.7</v>
      </c>
    </row>
    <row r="72" spans="1:23" s="46" customFormat="1" ht="25" customHeight="1" x14ac:dyDescent="0.2">
      <c r="A72" s="348"/>
      <c r="B72" s="25" t="s">
        <v>303</v>
      </c>
      <c r="C72" s="149">
        <v>144</v>
      </c>
      <c r="D72" s="25">
        <v>8</v>
      </c>
      <c r="E72" s="25">
        <v>128</v>
      </c>
      <c r="F72" s="25">
        <v>8</v>
      </c>
      <c r="G72" s="27"/>
      <c r="M72" s="25" t="s">
        <v>303</v>
      </c>
      <c r="N72" s="149">
        <v>144</v>
      </c>
      <c r="O72" s="138">
        <v>5.6</v>
      </c>
      <c r="P72" s="138">
        <v>88.9</v>
      </c>
      <c r="Q72" s="138">
        <v>5.6</v>
      </c>
    </row>
    <row r="73" spans="1:23" s="46" customFormat="1" ht="25" customHeight="1" x14ac:dyDescent="0.2">
      <c r="A73" s="348"/>
      <c r="B73" s="25" t="s">
        <v>41</v>
      </c>
      <c r="C73" s="149">
        <v>1</v>
      </c>
      <c r="D73" s="25">
        <v>1</v>
      </c>
      <c r="E73" s="25">
        <v>0</v>
      </c>
      <c r="F73" s="25">
        <v>0</v>
      </c>
      <c r="G73" s="27"/>
      <c r="M73" s="25" t="s">
        <v>41</v>
      </c>
      <c r="N73" s="149">
        <v>1</v>
      </c>
      <c r="O73" s="139">
        <v>100</v>
      </c>
      <c r="P73" s="139">
        <v>0</v>
      </c>
      <c r="Q73" s="139">
        <v>0</v>
      </c>
    </row>
    <row r="74" spans="1:23" s="46" customFormat="1" ht="25" customHeight="1" x14ac:dyDescent="0.2">
      <c r="A74" s="348"/>
      <c r="B74" s="25" t="s">
        <v>44</v>
      </c>
      <c r="C74" s="149">
        <v>21</v>
      </c>
      <c r="D74" s="25">
        <v>1</v>
      </c>
      <c r="E74" s="25">
        <v>19</v>
      </c>
      <c r="F74" s="25">
        <v>1</v>
      </c>
      <c r="G74" s="27"/>
      <c r="M74" s="25" t="s">
        <v>44</v>
      </c>
      <c r="N74" s="149">
        <v>21</v>
      </c>
      <c r="O74" s="138">
        <v>4.8</v>
      </c>
      <c r="P74" s="138">
        <v>90.5</v>
      </c>
      <c r="Q74" s="138">
        <v>4.8</v>
      </c>
    </row>
    <row r="75" spans="1:23" s="46" customFormat="1" ht="25" customHeight="1" x14ac:dyDescent="0.2">
      <c r="A75" s="348"/>
      <c r="B75" s="25" t="s">
        <v>57</v>
      </c>
      <c r="C75" s="149">
        <v>0</v>
      </c>
      <c r="D75" s="25">
        <v>0</v>
      </c>
      <c r="E75" s="25">
        <v>0</v>
      </c>
      <c r="F75" s="25">
        <v>0</v>
      </c>
      <c r="G75" s="27"/>
      <c r="M75" s="25" t="s">
        <v>57</v>
      </c>
      <c r="N75" s="149">
        <v>0</v>
      </c>
      <c r="O75" s="139">
        <v>0</v>
      </c>
      <c r="P75" s="139">
        <v>0</v>
      </c>
      <c r="Q75" s="139">
        <v>0</v>
      </c>
    </row>
    <row r="76" spans="1:23" s="46" customFormat="1" ht="25" customHeight="1" x14ac:dyDescent="0.2">
      <c r="A76" s="348"/>
      <c r="B76" s="137" t="s">
        <v>311</v>
      </c>
      <c r="C76" s="137">
        <f>SUM(C69:C75)</f>
        <v>431</v>
      </c>
      <c r="D76" s="137">
        <f>SUM(D69:D75)</f>
        <v>38</v>
      </c>
      <c r="E76" s="137">
        <f>SUM(E69:E75)</f>
        <v>327</v>
      </c>
      <c r="F76" s="137">
        <f>SUM(F69:F75)</f>
        <v>66</v>
      </c>
      <c r="G76" s="27"/>
      <c r="M76" s="137"/>
      <c r="N76" s="137"/>
      <c r="O76" s="220"/>
      <c r="P76" s="220"/>
      <c r="Q76" s="220"/>
    </row>
    <row r="77" spans="1:23" s="46" customFormat="1" ht="25" customHeight="1" x14ac:dyDescent="0.2">
      <c r="A77" s="153"/>
      <c r="B77" s="39"/>
      <c r="C77" s="39"/>
      <c r="D77" s="39"/>
      <c r="E77" s="39"/>
      <c r="F77" s="39"/>
      <c r="G77" s="27"/>
    </row>
    <row r="79" spans="1:23" ht="25" customHeight="1" x14ac:dyDescent="0.2">
      <c r="A79" s="367" t="s">
        <v>490</v>
      </c>
      <c r="B79" s="145"/>
      <c r="C79" s="351" t="s">
        <v>935</v>
      </c>
      <c r="D79" s="351"/>
      <c r="E79" s="351"/>
      <c r="F79" s="351"/>
      <c r="G79" s="351"/>
      <c r="H79" s="351"/>
      <c r="I79" s="351"/>
      <c r="J79" s="351"/>
      <c r="K79" s="351"/>
      <c r="L79" s="351"/>
      <c r="M79" s="351"/>
      <c r="N79" s="351"/>
      <c r="O79" s="351"/>
      <c r="P79" s="351"/>
      <c r="Q79" s="351"/>
      <c r="R79" s="351"/>
      <c r="S79" s="351"/>
      <c r="T79" s="351"/>
      <c r="U79" s="351"/>
      <c r="V79" s="351"/>
      <c r="W79" s="351"/>
    </row>
    <row r="80" spans="1:23" ht="25" customHeight="1" x14ac:dyDescent="0.2">
      <c r="A80" s="368"/>
      <c r="B80" s="349" t="s">
        <v>274</v>
      </c>
      <c r="C80" s="348" t="s">
        <v>65</v>
      </c>
      <c r="D80" s="351" t="s">
        <v>67</v>
      </c>
      <c r="E80" s="351"/>
      <c r="F80" s="348" t="s">
        <v>68</v>
      </c>
      <c r="G80" s="348" t="s">
        <v>69</v>
      </c>
      <c r="H80" s="348" t="s">
        <v>74</v>
      </c>
      <c r="I80" s="348"/>
      <c r="J80" s="348"/>
      <c r="K80" s="348" t="s">
        <v>66</v>
      </c>
      <c r="L80" s="348" t="s">
        <v>70</v>
      </c>
      <c r="M80" s="348" t="s">
        <v>71</v>
      </c>
      <c r="N80" s="348"/>
      <c r="O80" s="348" t="s">
        <v>72</v>
      </c>
      <c r="P80" s="348"/>
      <c r="Q80" s="348" t="s">
        <v>73</v>
      </c>
      <c r="R80" s="348"/>
      <c r="S80" s="348"/>
      <c r="T80" s="348"/>
      <c r="U80" s="348" t="s">
        <v>78</v>
      </c>
      <c r="V80" s="348"/>
      <c r="W80" s="348"/>
    </row>
    <row r="81" spans="1:23" ht="25" customHeight="1" x14ac:dyDescent="0.2">
      <c r="A81" s="368"/>
      <c r="B81" s="350"/>
      <c r="C81" s="348"/>
      <c r="D81" s="111" t="s">
        <v>11</v>
      </c>
      <c r="E81" s="111" t="s">
        <v>12</v>
      </c>
      <c r="F81" s="348"/>
      <c r="G81" s="348"/>
      <c r="H81" s="111" t="s">
        <v>285</v>
      </c>
      <c r="I81" s="111" t="s">
        <v>286</v>
      </c>
      <c r="J81" s="111" t="s">
        <v>119</v>
      </c>
      <c r="K81" s="348"/>
      <c r="L81" s="348"/>
      <c r="M81" s="111" t="s">
        <v>55</v>
      </c>
      <c r="N81" s="111" t="s">
        <v>56</v>
      </c>
      <c r="O81" s="111" t="s">
        <v>64</v>
      </c>
      <c r="P81" s="111" t="s">
        <v>63</v>
      </c>
      <c r="Q81" s="111" t="s">
        <v>13</v>
      </c>
      <c r="R81" s="111" t="s">
        <v>14</v>
      </c>
      <c r="S81" s="111" t="s">
        <v>20</v>
      </c>
      <c r="T81" s="111" t="s">
        <v>18</v>
      </c>
      <c r="U81" s="111" t="s">
        <v>23</v>
      </c>
      <c r="V81" s="111" t="s">
        <v>16</v>
      </c>
      <c r="W81" s="111" t="s">
        <v>21</v>
      </c>
    </row>
    <row r="82" spans="1:23" s="146" customFormat="1" ht="25" customHeight="1" x14ac:dyDescent="0.15">
      <c r="A82" s="368"/>
      <c r="B82" s="111" t="s">
        <v>407</v>
      </c>
      <c r="C82" s="25">
        <v>27</v>
      </c>
      <c r="D82" s="25">
        <v>13</v>
      </c>
      <c r="E82" s="25">
        <v>14</v>
      </c>
      <c r="F82" s="25">
        <v>15</v>
      </c>
      <c r="G82" s="25">
        <v>8</v>
      </c>
      <c r="H82" s="25">
        <v>7</v>
      </c>
      <c r="I82" s="25">
        <v>22</v>
      </c>
      <c r="J82" s="25">
        <v>0</v>
      </c>
      <c r="K82" s="25">
        <v>13</v>
      </c>
      <c r="L82" s="49">
        <v>5</v>
      </c>
      <c r="M82" s="49">
        <v>3</v>
      </c>
      <c r="N82" s="49">
        <v>0</v>
      </c>
      <c r="O82" s="49">
        <v>7</v>
      </c>
      <c r="P82" s="49">
        <v>0</v>
      </c>
      <c r="Q82" s="49">
        <v>5</v>
      </c>
      <c r="R82" s="49">
        <v>1</v>
      </c>
      <c r="S82" s="49">
        <v>0</v>
      </c>
      <c r="T82" s="49">
        <v>0</v>
      </c>
      <c r="U82" s="49">
        <v>1</v>
      </c>
      <c r="V82" s="49">
        <v>0</v>
      </c>
      <c r="W82" s="49">
        <v>0</v>
      </c>
    </row>
    <row r="83" spans="1:23" s="146" customFormat="1" ht="25" customHeight="1" x14ac:dyDescent="0.15">
      <c r="A83" s="368"/>
      <c r="B83" s="111" t="s">
        <v>408</v>
      </c>
      <c r="C83" s="49">
        <v>232</v>
      </c>
      <c r="D83" s="49">
        <v>202</v>
      </c>
      <c r="E83" s="49">
        <v>193</v>
      </c>
      <c r="F83" s="49">
        <v>33</v>
      </c>
      <c r="G83" s="49">
        <v>24</v>
      </c>
      <c r="H83" s="49">
        <v>254</v>
      </c>
      <c r="I83" s="49">
        <v>8</v>
      </c>
      <c r="J83" s="49">
        <v>3</v>
      </c>
      <c r="K83" s="49">
        <v>29</v>
      </c>
      <c r="L83" s="49">
        <v>21</v>
      </c>
      <c r="M83" s="49">
        <v>53</v>
      </c>
      <c r="N83" s="49">
        <v>0</v>
      </c>
      <c r="O83" s="49">
        <v>24</v>
      </c>
      <c r="P83" s="49">
        <v>47</v>
      </c>
      <c r="Q83" s="49">
        <v>96</v>
      </c>
      <c r="R83" s="49">
        <v>0</v>
      </c>
      <c r="S83" s="49">
        <v>6</v>
      </c>
      <c r="T83" s="49">
        <v>5</v>
      </c>
      <c r="U83" s="49">
        <v>6</v>
      </c>
      <c r="V83" s="49">
        <v>8</v>
      </c>
      <c r="W83" s="49">
        <v>2</v>
      </c>
    </row>
    <row r="84" spans="1:23" s="146" customFormat="1" ht="25" customHeight="1" x14ac:dyDescent="0.15">
      <c r="A84" s="369"/>
      <c r="B84" s="111" t="s">
        <v>409</v>
      </c>
      <c r="C84" s="49">
        <v>31</v>
      </c>
      <c r="D84" s="49">
        <v>22</v>
      </c>
      <c r="E84" s="49">
        <v>18</v>
      </c>
      <c r="F84" s="49">
        <v>7</v>
      </c>
      <c r="G84" s="49">
        <v>7</v>
      </c>
      <c r="H84" s="49">
        <v>46</v>
      </c>
      <c r="I84" s="49">
        <v>2</v>
      </c>
      <c r="J84" s="49">
        <v>0</v>
      </c>
      <c r="K84" s="49">
        <v>13</v>
      </c>
      <c r="L84" s="49">
        <v>4</v>
      </c>
      <c r="M84" s="49">
        <v>14</v>
      </c>
      <c r="N84" s="49">
        <v>1</v>
      </c>
      <c r="O84" s="49">
        <v>28</v>
      </c>
      <c r="P84" s="49">
        <v>0</v>
      </c>
      <c r="Q84" s="49">
        <v>3</v>
      </c>
      <c r="R84" s="49">
        <v>30</v>
      </c>
      <c r="S84" s="49">
        <v>2</v>
      </c>
      <c r="T84" s="49">
        <v>7</v>
      </c>
      <c r="U84" s="49">
        <v>2</v>
      </c>
      <c r="V84" s="49">
        <v>0</v>
      </c>
      <c r="W84" s="49">
        <v>1</v>
      </c>
    </row>
    <row r="85" spans="1:23" ht="25" customHeight="1" x14ac:dyDescent="0.2">
      <c r="B85" s="142"/>
      <c r="C85" s="142"/>
      <c r="D85" s="142"/>
      <c r="E85" s="142"/>
      <c r="F85" s="142"/>
      <c r="G85" s="142"/>
      <c r="H85" s="142"/>
      <c r="I85" s="142"/>
      <c r="J85" s="142"/>
      <c r="K85" s="142"/>
      <c r="L85" s="143"/>
      <c r="M85" s="143"/>
      <c r="N85" s="143"/>
      <c r="O85" s="143"/>
      <c r="P85" s="143"/>
      <c r="Q85" s="143"/>
      <c r="R85" s="143"/>
      <c r="S85" s="143"/>
      <c r="T85" s="143"/>
      <c r="U85" s="143"/>
      <c r="V85" s="143"/>
      <c r="W85" s="143"/>
    </row>
    <row r="86" spans="1:23" ht="25" customHeight="1" x14ac:dyDescent="0.2">
      <c r="A86" s="147"/>
      <c r="B86" s="111" t="s">
        <v>274</v>
      </c>
      <c r="C86" s="125" t="s">
        <v>306</v>
      </c>
      <c r="D86" s="125" t="s">
        <v>305</v>
      </c>
      <c r="E86" s="144"/>
      <c r="F86" s="144"/>
      <c r="G86" s="144"/>
      <c r="H86" s="144"/>
      <c r="I86" s="144"/>
      <c r="J86" s="144"/>
      <c r="K86" s="144"/>
      <c r="L86" s="144"/>
      <c r="M86" s="144"/>
      <c r="N86" s="144"/>
      <c r="O86" s="144"/>
      <c r="P86" s="144"/>
      <c r="Q86" s="143"/>
      <c r="R86" s="143"/>
      <c r="S86" s="143"/>
      <c r="T86" s="143"/>
      <c r="U86" s="143"/>
      <c r="V86" s="143"/>
      <c r="W86" s="143"/>
    </row>
    <row r="87" spans="1:23" ht="25" customHeight="1" x14ac:dyDescent="0.2">
      <c r="A87" s="148"/>
      <c r="B87" s="111" t="s">
        <v>407</v>
      </c>
      <c r="C87" s="149">
        <v>106</v>
      </c>
      <c r="D87" s="149">
        <v>35</v>
      </c>
      <c r="E87" s="142"/>
      <c r="F87" s="142"/>
      <c r="G87" s="142"/>
      <c r="H87" s="142"/>
      <c r="I87" s="142"/>
      <c r="J87" s="142"/>
      <c r="K87" s="142"/>
      <c r="L87" s="143"/>
      <c r="M87" s="143"/>
      <c r="N87" s="143"/>
      <c r="O87" s="143"/>
      <c r="P87" s="143"/>
      <c r="Q87" s="143"/>
      <c r="R87" s="143"/>
      <c r="S87" s="143"/>
      <c r="T87" s="143"/>
      <c r="U87" s="143"/>
      <c r="V87" s="143"/>
      <c r="W87" s="143"/>
    </row>
    <row r="88" spans="1:23" ht="25" customHeight="1" x14ac:dyDescent="0.2">
      <c r="A88" s="148"/>
      <c r="B88" s="111" t="s">
        <v>408</v>
      </c>
      <c r="C88" s="149">
        <v>949</v>
      </c>
      <c r="D88" s="149">
        <v>297</v>
      </c>
      <c r="E88" s="142"/>
      <c r="F88" s="142"/>
      <c r="G88" s="142"/>
      <c r="H88" s="142"/>
      <c r="I88" s="142"/>
      <c r="J88" s="142"/>
      <c r="K88" s="142"/>
      <c r="L88" s="143"/>
      <c r="M88" s="143"/>
      <c r="N88" s="143"/>
      <c r="O88" s="143"/>
      <c r="P88" s="143"/>
      <c r="Q88" s="143"/>
      <c r="R88" s="143"/>
      <c r="S88" s="143"/>
      <c r="T88" s="143"/>
      <c r="U88" s="143"/>
      <c r="V88" s="143"/>
      <c r="W88" s="143"/>
    </row>
    <row r="89" spans="1:23" ht="25" customHeight="1" x14ac:dyDescent="0.2">
      <c r="A89" s="148"/>
      <c r="B89" s="111" t="s">
        <v>409</v>
      </c>
      <c r="C89" s="149">
        <v>133</v>
      </c>
      <c r="D89" s="149">
        <v>105</v>
      </c>
      <c r="E89" s="142"/>
      <c r="F89" s="142"/>
      <c r="G89" s="142"/>
      <c r="H89" s="142"/>
      <c r="I89" s="142"/>
      <c r="J89" s="142"/>
      <c r="K89" s="142"/>
      <c r="L89" s="143"/>
      <c r="M89" s="143"/>
      <c r="N89" s="143"/>
      <c r="O89" s="143"/>
      <c r="P89" s="143"/>
      <c r="Q89" s="143"/>
      <c r="R89" s="143"/>
      <c r="S89" s="143"/>
      <c r="T89" s="143"/>
      <c r="U89" s="143"/>
      <c r="V89" s="143"/>
      <c r="W89" s="143"/>
    </row>
    <row r="90" spans="1:23" ht="25" customHeight="1" x14ac:dyDescent="0.2">
      <c r="A90" s="150"/>
      <c r="B90" s="42"/>
      <c r="C90" s="42"/>
      <c r="D90" s="42"/>
      <c r="E90" s="42"/>
      <c r="F90" s="42"/>
      <c r="G90" s="42"/>
      <c r="H90" s="42"/>
      <c r="I90" s="42"/>
      <c r="J90" s="42"/>
      <c r="K90" s="42"/>
      <c r="L90" s="43"/>
      <c r="M90" s="43"/>
      <c r="N90" s="43"/>
      <c r="O90" s="43"/>
      <c r="P90" s="43"/>
      <c r="Q90" s="43"/>
      <c r="R90" s="43"/>
      <c r="S90" s="43"/>
      <c r="T90" s="43"/>
      <c r="U90" s="43"/>
      <c r="V90" s="43"/>
      <c r="W90" s="43"/>
    </row>
    <row r="91" spans="1:23" ht="25" customHeight="1" x14ac:dyDescent="0.2">
      <c r="A91" s="150"/>
      <c r="N91" s="41"/>
      <c r="O91" s="41"/>
      <c r="P91" s="44"/>
      <c r="Q91" s="44"/>
      <c r="R91" s="44"/>
      <c r="S91" s="44"/>
      <c r="T91" s="44"/>
      <c r="U91" s="44"/>
      <c r="V91" s="44"/>
      <c r="W91" s="44"/>
    </row>
    <row r="92" spans="1:23" ht="25" customHeight="1" x14ac:dyDescent="0.2">
      <c r="A92" s="348" t="s">
        <v>928</v>
      </c>
      <c r="B92" s="351" t="s">
        <v>936</v>
      </c>
      <c r="C92" s="351"/>
      <c r="D92" s="351"/>
      <c r="E92" s="351"/>
      <c r="F92" s="351"/>
      <c r="G92" s="351"/>
      <c r="H92" s="351"/>
      <c r="I92" s="351"/>
      <c r="J92" s="351"/>
      <c r="K92" s="351"/>
      <c r="L92" s="351"/>
      <c r="M92" s="351"/>
      <c r="N92" s="31"/>
      <c r="O92" s="31"/>
      <c r="P92" s="44"/>
      <c r="Q92" s="44"/>
      <c r="R92" s="44"/>
      <c r="S92" s="44"/>
      <c r="T92" s="44"/>
      <c r="U92" s="44"/>
      <c r="V92" s="44"/>
      <c r="W92" s="44"/>
    </row>
    <row r="93" spans="1:23" ht="31" customHeight="1" x14ac:dyDescent="0.2">
      <c r="A93" s="348"/>
      <c r="B93" s="113"/>
      <c r="C93" s="111" t="s">
        <v>65</v>
      </c>
      <c r="D93" s="111" t="s">
        <v>67</v>
      </c>
      <c r="E93" s="111" t="s">
        <v>68</v>
      </c>
      <c r="F93" s="111" t="s">
        <v>69</v>
      </c>
      <c r="G93" s="111" t="s">
        <v>74</v>
      </c>
      <c r="H93" s="111" t="s">
        <v>66</v>
      </c>
      <c r="I93" s="111" t="s">
        <v>70</v>
      </c>
      <c r="J93" s="111" t="s">
        <v>71</v>
      </c>
      <c r="K93" s="111" t="s">
        <v>72</v>
      </c>
      <c r="L93" s="111" t="s">
        <v>73</v>
      </c>
      <c r="M93" s="111" t="s">
        <v>78</v>
      </c>
      <c r="N93" s="31"/>
      <c r="O93" s="31"/>
      <c r="P93" s="44"/>
      <c r="Q93" s="44"/>
      <c r="R93" s="44"/>
      <c r="S93" s="44"/>
      <c r="T93" s="44"/>
      <c r="U93" s="44"/>
      <c r="V93" s="44"/>
      <c r="W93" s="44"/>
    </row>
    <row r="94" spans="1:23" ht="30" customHeight="1" x14ac:dyDescent="0.2">
      <c r="A94" s="348"/>
      <c r="B94" s="49" t="s">
        <v>407</v>
      </c>
      <c r="C94" s="25">
        <v>27</v>
      </c>
      <c r="D94" s="25">
        <f>13+14</f>
        <v>27</v>
      </c>
      <c r="E94" s="25">
        <v>15</v>
      </c>
      <c r="F94" s="25">
        <v>8</v>
      </c>
      <c r="G94" s="25">
        <f>7+22+0</f>
        <v>29</v>
      </c>
      <c r="H94" s="25">
        <v>13</v>
      </c>
      <c r="I94" s="49">
        <v>5</v>
      </c>
      <c r="J94" s="49">
        <v>3</v>
      </c>
      <c r="K94" s="49">
        <v>7</v>
      </c>
      <c r="L94" s="49">
        <f>5+1+0+0</f>
        <v>6</v>
      </c>
      <c r="M94" s="49">
        <v>1</v>
      </c>
      <c r="N94" s="31"/>
      <c r="O94" s="31"/>
      <c r="P94" s="44"/>
      <c r="Q94" s="44"/>
      <c r="R94" s="44"/>
      <c r="S94" s="44"/>
      <c r="T94" s="44"/>
      <c r="U94" s="44"/>
      <c r="V94" s="44"/>
      <c r="W94" s="44"/>
    </row>
    <row r="95" spans="1:23" ht="30" customHeight="1" x14ac:dyDescent="0.2">
      <c r="A95" s="348"/>
      <c r="B95" s="49" t="s">
        <v>408</v>
      </c>
      <c r="C95" s="49">
        <v>232</v>
      </c>
      <c r="D95" s="49">
        <f>202+193</f>
        <v>395</v>
      </c>
      <c r="E95" s="49">
        <v>33</v>
      </c>
      <c r="F95" s="49">
        <v>24</v>
      </c>
      <c r="G95" s="49">
        <f>254+8+3</f>
        <v>265</v>
      </c>
      <c r="H95" s="49">
        <v>29</v>
      </c>
      <c r="I95" s="49">
        <v>21</v>
      </c>
      <c r="J95" s="49">
        <v>53</v>
      </c>
      <c r="K95" s="49">
        <f>24+47</f>
        <v>71</v>
      </c>
      <c r="L95" s="49">
        <f>96+0+6+5</f>
        <v>107</v>
      </c>
      <c r="M95" s="49">
        <v>16</v>
      </c>
      <c r="N95" s="31"/>
      <c r="O95" s="31"/>
      <c r="P95" s="44"/>
      <c r="Q95" s="44"/>
      <c r="R95" s="44"/>
      <c r="S95" s="44"/>
      <c r="T95" s="44"/>
      <c r="U95" s="44"/>
      <c r="V95" s="44"/>
      <c r="W95" s="44"/>
    </row>
    <row r="96" spans="1:23" ht="30" customHeight="1" x14ac:dyDescent="0.2">
      <c r="A96" s="348"/>
      <c r="B96" s="49" t="s">
        <v>409</v>
      </c>
      <c r="C96" s="49">
        <v>31</v>
      </c>
      <c r="D96" s="49">
        <f>22+18</f>
        <v>40</v>
      </c>
      <c r="E96" s="49">
        <v>7</v>
      </c>
      <c r="F96" s="49">
        <v>7</v>
      </c>
      <c r="G96" s="49">
        <f>46+2+0</f>
        <v>48</v>
      </c>
      <c r="H96" s="49">
        <v>13</v>
      </c>
      <c r="I96" s="49">
        <v>4</v>
      </c>
      <c r="J96" s="49">
        <v>15</v>
      </c>
      <c r="K96" s="49">
        <v>28</v>
      </c>
      <c r="L96" s="49">
        <f>3+30+2+7</f>
        <v>42</v>
      </c>
      <c r="M96" s="49">
        <v>3</v>
      </c>
      <c r="N96" s="31"/>
      <c r="O96" s="31"/>
      <c r="P96" s="44"/>
      <c r="Q96" s="44"/>
      <c r="R96" s="44"/>
      <c r="S96" s="44"/>
      <c r="T96" s="44"/>
      <c r="U96" s="44"/>
      <c r="V96" s="44"/>
      <c r="W96" s="44"/>
    </row>
    <row r="97" spans="1:23" ht="27" customHeight="1" x14ac:dyDescent="0.2">
      <c r="A97" s="348"/>
      <c r="B97" s="351" t="s">
        <v>937</v>
      </c>
      <c r="C97" s="351"/>
      <c r="D97" s="351"/>
      <c r="E97" s="351"/>
      <c r="F97" s="351"/>
      <c r="G97" s="351"/>
      <c r="H97" s="351"/>
      <c r="I97" s="351"/>
      <c r="J97" s="351"/>
      <c r="K97" s="351"/>
      <c r="L97" s="351"/>
      <c r="M97" s="351"/>
      <c r="N97" s="31"/>
      <c r="O97" s="31"/>
      <c r="P97" s="44"/>
      <c r="Q97" s="44"/>
      <c r="R97" s="44"/>
      <c r="S97" s="44"/>
      <c r="T97" s="44"/>
      <c r="U97" s="44"/>
      <c r="V97" s="44"/>
      <c r="W97" s="44"/>
    </row>
    <row r="98" spans="1:23" ht="25" customHeight="1" x14ac:dyDescent="0.2">
      <c r="A98" s="348"/>
      <c r="B98" s="113" t="s">
        <v>1271</v>
      </c>
      <c r="C98" s="111" t="s">
        <v>1272</v>
      </c>
      <c r="D98" s="111" t="s">
        <v>1273</v>
      </c>
      <c r="E98" s="111" t="s">
        <v>1274</v>
      </c>
      <c r="F98" s="111" t="s">
        <v>1275</v>
      </c>
      <c r="G98" s="111" t="s">
        <v>1276</v>
      </c>
      <c r="H98" s="111" t="s">
        <v>1277</v>
      </c>
      <c r="I98" s="111" t="s">
        <v>1278</v>
      </c>
      <c r="J98" s="111" t="s">
        <v>1279</v>
      </c>
      <c r="K98" s="111" t="s">
        <v>1280</v>
      </c>
      <c r="L98" s="111" t="s">
        <v>1281</v>
      </c>
      <c r="M98" s="111" t="s">
        <v>1282</v>
      </c>
      <c r="N98" s="31"/>
      <c r="O98" s="31"/>
      <c r="P98" s="44"/>
      <c r="Q98" s="44"/>
      <c r="R98" s="44"/>
      <c r="S98" s="44"/>
      <c r="T98" s="44"/>
      <c r="U98" s="44"/>
      <c r="V98" s="44"/>
      <c r="W98" s="44"/>
    </row>
    <row r="99" spans="1:23" ht="25" customHeight="1" x14ac:dyDescent="0.2">
      <c r="A99" s="348"/>
      <c r="B99" s="49" t="s">
        <v>407</v>
      </c>
      <c r="C99" s="138">
        <f>27*100/1625</f>
        <v>1.6615384615384616</v>
      </c>
      <c r="D99" s="138">
        <f>27*100/1625</f>
        <v>1.6615384615384616</v>
      </c>
      <c r="E99" s="138">
        <f>E94*100/N101</f>
        <v>0.92307692307692313</v>
      </c>
      <c r="F99" s="138">
        <f>F94*100/N101</f>
        <v>0.49230769230769234</v>
      </c>
      <c r="G99" s="138">
        <f>G94*100/N101</f>
        <v>1.7846153846153847</v>
      </c>
      <c r="H99" s="138">
        <f>H94*100/N101</f>
        <v>0.8</v>
      </c>
      <c r="I99" s="151">
        <f>I94*100/N101</f>
        <v>0.30769230769230771</v>
      </c>
      <c r="J99" s="151">
        <f>J94*100/N101</f>
        <v>0.18461538461538463</v>
      </c>
      <c r="K99" s="151">
        <f>K94*100/N101</f>
        <v>0.43076923076923079</v>
      </c>
      <c r="L99" s="151">
        <f>L94*100/N101</f>
        <v>0.36923076923076925</v>
      </c>
      <c r="M99" s="151">
        <f>M94*100/N101</f>
        <v>6.1538461538461542E-2</v>
      </c>
      <c r="N99" s="31"/>
      <c r="O99" s="31"/>
      <c r="P99" s="44"/>
      <c r="Q99" s="44"/>
      <c r="R99" s="44"/>
      <c r="S99" s="44"/>
      <c r="T99" s="44"/>
      <c r="U99" s="44"/>
      <c r="V99" s="44"/>
      <c r="W99" s="44"/>
    </row>
    <row r="100" spans="1:23" ht="25" customHeight="1" x14ac:dyDescent="0.2">
      <c r="A100" s="348"/>
      <c r="B100" s="49" t="s">
        <v>408</v>
      </c>
      <c r="C100" s="151">
        <f>232*100/1625</f>
        <v>14.276923076923078</v>
      </c>
      <c r="D100" s="151">
        <f>395*100/1625</f>
        <v>24.307692307692307</v>
      </c>
      <c r="E100" s="151">
        <f>E95*100/N101</f>
        <v>2.0307692307692307</v>
      </c>
      <c r="F100" s="151">
        <f>F95*100/N101</f>
        <v>1.476923076923077</v>
      </c>
      <c r="G100" s="151">
        <f>G95*100/N101</f>
        <v>16.307692307692307</v>
      </c>
      <c r="H100" s="151">
        <f>H95*100/N101</f>
        <v>1.7846153846153847</v>
      </c>
      <c r="I100" s="151">
        <f>I95*100/N101</f>
        <v>1.2923076923076924</v>
      </c>
      <c r="J100" s="151">
        <f>J95*100/N101</f>
        <v>3.2615384615384615</v>
      </c>
      <c r="K100" s="151">
        <f>K95*100/N101</f>
        <v>4.3692307692307688</v>
      </c>
      <c r="L100" s="151">
        <f>L95*100/N101</f>
        <v>6.5846153846153843</v>
      </c>
      <c r="M100" s="151">
        <f>M95*100/N101</f>
        <v>0.98461538461538467</v>
      </c>
      <c r="N100" s="31"/>
      <c r="O100" s="31"/>
      <c r="P100" s="44"/>
      <c r="Q100" s="44"/>
      <c r="R100" s="44"/>
      <c r="S100" s="44"/>
      <c r="T100" s="44"/>
      <c r="U100" s="44"/>
      <c r="V100" s="44"/>
      <c r="W100" s="44"/>
    </row>
    <row r="101" spans="1:23" ht="25" customHeight="1" x14ac:dyDescent="0.2">
      <c r="A101" s="348"/>
      <c r="B101" s="49" t="s">
        <v>409</v>
      </c>
      <c r="C101" s="151">
        <f>31*100/1625</f>
        <v>1.9076923076923078</v>
      </c>
      <c r="D101" s="151">
        <f>40*100/1625</f>
        <v>2.4615384615384617</v>
      </c>
      <c r="E101" s="151">
        <f>E96*100/N101</f>
        <v>0.43076923076923079</v>
      </c>
      <c r="F101" s="151">
        <f>F96*100/N101</f>
        <v>0.43076923076923079</v>
      </c>
      <c r="G101" s="151">
        <f>G96*100/N101</f>
        <v>2.953846153846154</v>
      </c>
      <c r="H101" s="151">
        <f>H96*100/N101</f>
        <v>0.8</v>
      </c>
      <c r="I101" s="151">
        <f>I96*100/N101</f>
        <v>0.24615384615384617</v>
      </c>
      <c r="J101" s="151">
        <f>J96*100/N101</f>
        <v>0.92307692307692313</v>
      </c>
      <c r="K101" s="151">
        <f>K96*100/N101</f>
        <v>1.7230769230769232</v>
      </c>
      <c r="L101" s="151">
        <f>L96*100/N101</f>
        <v>2.5846153846153848</v>
      </c>
      <c r="M101" s="151">
        <f>M96*100/N101</f>
        <v>0.18461538461538463</v>
      </c>
      <c r="N101" s="31">
        <v>1625</v>
      </c>
      <c r="O101" s="31"/>
      <c r="P101" s="44"/>
      <c r="Q101" s="44"/>
      <c r="R101" s="44"/>
      <c r="S101" s="44"/>
      <c r="T101" s="44"/>
      <c r="U101" s="44"/>
      <c r="V101" s="44"/>
      <c r="W101" s="44"/>
    </row>
    <row r="102" spans="1:23" ht="25" customHeight="1" x14ac:dyDescent="0.2">
      <c r="A102" s="348"/>
      <c r="B102" s="152"/>
      <c r="C102" s="138">
        <f t="shared" ref="C102:M102" si="2">SUM(C99:C101)</f>
        <v>17.846153846153847</v>
      </c>
      <c r="D102" s="138">
        <f t="shared" si="2"/>
        <v>28.430769230769229</v>
      </c>
      <c r="E102" s="138">
        <f t="shared" si="2"/>
        <v>3.384615384615385</v>
      </c>
      <c r="F102" s="138">
        <f t="shared" si="2"/>
        <v>2.4000000000000004</v>
      </c>
      <c r="G102" s="138">
        <f t="shared" si="2"/>
        <v>21.046153846153846</v>
      </c>
      <c r="H102" s="138">
        <f t="shared" si="2"/>
        <v>3.384615384615385</v>
      </c>
      <c r="I102" s="138">
        <f t="shared" si="2"/>
        <v>1.8461538461538463</v>
      </c>
      <c r="J102" s="138">
        <f t="shared" si="2"/>
        <v>4.3692307692307697</v>
      </c>
      <c r="K102" s="138">
        <f t="shared" si="2"/>
        <v>6.523076923076923</v>
      </c>
      <c r="L102" s="138">
        <f t="shared" si="2"/>
        <v>9.5384615384615383</v>
      </c>
      <c r="M102" s="138">
        <f t="shared" si="2"/>
        <v>1.2307692307692308</v>
      </c>
      <c r="N102" s="43">
        <f>SUM(C102:M102)</f>
        <v>99.999999999999986</v>
      </c>
      <c r="O102" s="43"/>
      <c r="P102" s="43"/>
      <c r="Q102" s="43"/>
      <c r="R102" s="43"/>
      <c r="S102" s="43"/>
      <c r="T102" s="43"/>
      <c r="U102" s="43"/>
      <c r="V102" s="43"/>
      <c r="W102" s="43"/>
    </row>
    <row r="103" spans="1:23" ht="25" customHeight="1" x14ac:dyDescent="0.2">
      <c r="B103" s="28"/>
      <c r="C103" s="28"/>
      <c r="D103" s="28"/>
      <c r="E103" s="28"/>
      <c r="F103" s="28"/>
      <c r="G103" s="28"/>
      <c r="H103" s="28"/>
      <c r="I103" s="28"/>
      <c r="J103" s="28"/>
      <c r="K103" s="28"/>
      <c r="L103" s="45"/>
      <c r="M103" s="45"/>
      <c r="N103" s="45"/>
      <c r="O103" s="45"/>
      <c r="P103" s="45"/>
      <c r="Q103" s="45"/>
      <c r="R103" s="45"/>
      <c r="S103" s="45"/>
      <c r="T103" s="45"/>
      <c r="U103" s="45"/>
      <c r="V103" s="45"/>
      <c r="W103" s="45"/>
    </row>
  </sheetData>
  <mergeCells count="87">
    <mergeCell ref="A67:F67"/>
    <mergeCell ref="M55:Q55"/>
    <mergeCell ref="H15:I15"/>
    <mergeCell ref="J15:K15"/>
    <mergeCell ref="L15:M15"/>
    <mergeCell ref="A26:A29"/>
    <mergeCell ref="A14:A17"/>
    <mergeCell ref="B15:C15"/>
    <mergeCell ref="D15:E15"/>
    <mergeCell ref="F15:G15"/>
    <mergeCell ref="A44:A52"/>
    <mergeCell ref="A19:A24"/>
    <mergeCell ref="A31:A41"/>
    <mergeCell ref="C32:C33"/>
    <mergeCell ref="B31:B33"/>
    <mergeCell ref="B23:I23"/>
    <mergeCell ref="B97:M97"/>
    <mergeCell ref="B92:M92"/>
    <mergeCell ref="A92:A102"/>
    <mergeCell ref="A79:A84"/>
    <mergeCell ref="A68:A76"/>
    <mergeCell ref="T20:V20"/>
    <mergeCell ref="A9:A12"/>
    <mergeCell ref="B9:AQ9"/>
    <mergeCell ref="B10:H10"/>
    <mergeCell ref="I10:N10"/>
    <mergeCell ref="O10:X10"/>
    <mergeCell ref="B20:B21"/>
    <mergeCell ref="C20:D20"/>
    <mergeCell ref="E20:E21"/>
    <mergeCell ref="F20:F21"/>
    <mergeCell ref="G20:I20"/>
    <mergeCell ref="A55:A64"/>
    <mergeCell ref="O80:P80"/>
    <mergeCell ref="Q80:T80"/>
    <mergeCell ref="B80:B81"/>
    <mergeCell ref="C79:W79"/>
    <mergeCell ref="U80:W80"/>
    <mergeCell ref="C80:C81"/>
    <mergeCell ref="H80:J80"/>
    <mergeCell ref="D80:E80"/>
    <mergeCell ref="F80:F81"/>
    <mergeCell ref="G80:G81"/>
    <mergeCell ref="K80:K81"/>
    <mergeCell ref="L80:L81"/>
    <mergeCell ref="M80:N80"/>
    <mergeCell ref="B55:F55"/>
    <mergeCell ref="M67:Q67"/>
    <mergeCell ref="M32:N32"/>
    <mergeCell ref="B24:I24"/>
    <mergeCell ref="J24:V24"/>
    <mergeCell ref="C31:W31"/>
    <mergeCell ref="D32:E32"/>
    <mergeCell ref="H32:J32"/>
    <mergeCell ref="G32:G33"/>
    <mergeCell ref="F32:F33"/>
    <mergeCell ref="K32:K33"/>
    <mergeCell ref="L32:L33"/>
    <mergeCell ref="O32:P32"/>
    <mergeCell ref="Q32:T32"/>
    <mergeCell ref="U32:W32"/>
    <mergeCell ref="O4:X4"/>
    <mergeCell ref="Y4:AJ4"/>
    <mergeCell ref="A4:A7"/>
    <mergeCell ref="B4:H4"/>
    <mergeCell ref="I4:N4"/>
    <mergeCell ref="B19:V19"/>
    <mergeCell ref="B5:H5"/>
    <mergeCell ref="I5:N5"/>
    <mergeCell ref="O5:X5"/>
    <mergeCell ref="Y5:AJ5"/>
    <mergeCell ref="A1:P2"/>
    <mergeCell ref="AR9:AR11"/>
    <mergeCell ref="N15:N16"/>
    <mergeCell ref="N44:V44"/>
    <mergeCell ref="B14:N14"/>
    <mergeCell ref="J20:J21"/>
    <mergeCell ref="K20:K21"/>
    <mergeCell ref="L20:M20"/>
    <mergeCell ref="X31:X33"/>
    <mergeCell ref="K44:K45"/>
    <mergeCell ref="Y10:AJ10"/>
    <mergeCell ref="N20:O20"/>
    <mergeCell ref="P20:S20"/>
    <mergeCell ref="B44:J44"/>
    <mergeCell ref="B26:N26"/>
    <mergeCell ref="J23:V23"/>
  </mergeCell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sheetPr>
  <dimension ref="A1:CB34"/>
  <sheetViews>
    <sheetView topLeftCell="BV1" zoomScale="50" zoomScaleNormal="50" zoomScalePageLayoutView="50" workbookViewId="0">
      <pane xSplit="240"/>
      <selection activeCell="BV21" sqref="BV21"/>
      <selection pane="topRight" activeCell="R3" sqref="R1:R1048576"/>
    </sheetView>
  </sheetViews>
  <sheetFormatPr baseColWidth="10" defaultRowHeight="27" customHeight="1" x14ac:dyDescent="0.2"/>
  <cols>
    <col min="1" max="1" width="8.33203125" style="51" customWidth="1"/>
    <col min="2" max="2" width="12.1640625" style="51" customWidth="1"/>
    <col min="3" max="3" width="8" style="51" customWidth="1"/>
    <col min="4" max="5" width="10.83203125" style="51"/>
    <col min="6" max="6" width="10.6640625" style="51" customWidth="1"/>
    <col min="7" max="7" width="9.33203125" style="51" customWidth="1"/>
    <col min="8" max="8" width="9" style="51" customWidth="1"/>
    <col min="9" max="9" width="9.33203125" style="51" bestFit="1" customWidth="1"/>
    <col min="10" max="10" width="9.33203125" style="51" customWidth="1"/>
    <col min="11" max="11" width="9" style="51" customWidth="1"/>
    <col min="12" max="12" width="10" style="51" bestFit="1" customWidth="1"/>
    <col min="13" max="13" width="9.6640625" style="51" customWidth="1"/>
    <col min="14" max="26" width="10.83203125" style="51"/>
    <col min="27" max="27" width="8.5" style="51" bestFit="1" customWidth="1"/>
    <col min="28" max="34" width="5" style="51" bestFit="1" customWidth="1"/>
    <col min="35" max="38" width="8.6640625" style="51" bestFit="1" customWidth="1"/>
    <col min="39" max="43" width="5" style="51" bestFit="1" customWidth="1"/>
    <col min="44" max="44" width="8.6640625" style="51" bestFit="1" customWidth="1"/>
    <col min="45" max="47" width="5" style="51" bestFit="1" customWidth="1"/>
    <col min="48" max="48" width="7.33203125" style="51" customWidth="1"/>
    <col min="49" max="49" width="5.6640625" style="51" customWidth="1"/>
    <col min="50" max="50" width="7.33203125" style="51" customWidth="1"/>
    <col min="51" max="56" width="8.6640625" style="51" bestFit="1" customWidth="1"/>
    <col min="57" max="57" width="8.83203125" style="51" customWidth="1"/>
    <col min="58" max="58" width="8.5" style="51" customWidth="1"/>
    <col min="59" max="60" width="5" style="51" bestFit="1" customWidth="1"/>
    <col min="61" max="61" width="5.33203125" style="51" customWidth="1"/>
    <col min="62" max="65" width="5" style="51" bestFit="1" customWidth="1"/>
    <col min="66" max="66" width="7" style="51" customWidth="1"/>
    <col min="67" max="67" width="7.33203125" style="51" customWidth="1"/>
    <col min="68" max="68" width="9.1640625" style="51" customWidth="1"/>
    <col min="69" max="69" width="8.6640625" style="51" bestFit="1" customWidth="1"/>
    <col min="70" max="70" width="5" style="51" bestFit="1" customWidth="1"/>
    <col min="71" max="71" width="8.83203125" style="51" bestFit="1" customWidth="1"/>
    <col min="72" max="72" width="8.6640625" style="51" customWidth="1"/>
    <col min="73" max="73" width="12.33203125" style="51" customWidth="1"/>
    <col min="74" max="74" width="90.5" style="177" customWidth="1"/>
    <col min="75" max="75" width="8" style="51" customWidth="1"/>
    <col min="76" max="76" width="8.6640625" style="51" customWidth="1"/>
    <col min="77" max="77" width="76.33203125" style="51" customWidth="1"/>
    <col min="78" max="16384" width="10.83203125" style="51"/>
  </cols>
  <sheetData>
    <row r="1" spans="1:78" ht="28" customHeight="1" x14ac:dyDescent="0.2">
      <c r="A1" s="339" t="s">
        <v>60</v>
      </c>
      <c r="B1" s="339"/>
      <c r="C1" s="328" t="s">
        <v>58</v>
      </c>
      <c r="D1" s="328"/>
      <c r="E1" s="328"/>
      <c r="F1" s="328"/>
      <c r="G1" s="328"/>
      <c r="H1" s="328"/>
      <c r="I1" s="328"/>
      <c r="J1" s="328"/>
      <c r="K1" s="328"/>
      <c r="L1" s="328"/>
      <c r="M1" s="328"/>
      <c r="N1" s="328"/>
      <c r="O1" s="328"/>
      <c r="P1" s="328"/>
      <c r="Q1" s="328"/>
      <c r="R1" s="328"/>
      <c r="S1" s="328"/>
      <c r="T1" s="328"/>
      <c r="U1" s="328"/>
      <c r="V1" s="328"/>
      <c r="W1" s="328"/>
      <c r="X1" s="373" t="s">
        <v>59</v>
      </c>
      <c r="Y1" s="374"/>
      <c r="Z1" s="374"/>
      <c r="AA1" s="374"/>
      <c r="AB1" s="374"/>
      <c r="AC1" s="374"/>
      <c r="AD1" s="374"/>
      <c r="AE1" s="374"/>
      <c r="AF1" s="374"/>
      <c r="AG1" s="374"/>
      <c r="AH1" s="374"/>
      <c r="AI1" s="374"/>
      <c r="AJ1" s="374"/>
      <c r="AK1" s="374"/>
      <c r="AL1" s="374"/>
      <c r="AM1" s="374"/>
      <c r="AN1" s="374"/>
      <c r="AO1" s="374"/>
      <c r="AP1" s="374"/>
      <c r="AQ1" s="374"/>
      <c r="AR1" s="374"/>
      <c r="AS1" s="374"/>
      <c r="AT1" s="374"/>
      <c r="AU1" s="374"/>
      <c r="AV1" s="374"/>
      <c r="AW1" s="374"/>
      <c r="AX1" s="374"/>
      <c r="AY1" s="374"/>
      <c r="AZ1" s="374"/>
      <c r="BA1" s="374"/>
      <c r="BB1" s="374"/>
      <c r="BC1" s="374"/>
      <c r="BD1" s="374"/>
      <c r="BE1" s="374"/>
      <c r="BF1" s="374"/>
      <c r="BG1" s="374"/>
      <c r="BH1" s="374"/>
      <c r="BI1" s="374"/>
      <c r="BJ1" s="374"/>
      <c r="BK1" s="374"/>
      <c r="BL1" s="374"/>
      <c r="BM1" s="374"/>
      <c r="BN1" s="374"/>
      <c r="BO1" s="375"/>
      <c r="BP1" s="327" t="s">
        <v>75</v>
      </c>
      <c r="BQ1" s="327"/>
      <c r="BR1" s="328" t="s">
        <v>76</v>
      </c>
      <c r="BS1" s="328"/>
      <c r="BT1" s="328" t="s">
        <v>77</v>
      </c>
      <c r="BU1" s="328"/>
      <c r="BV1" s="376" t="s">
        <v>493</v>
      </c>
      <c r="BW1" s="130"/>
      <c r="BX1" s="130"/>
      <c r="BY1" s="130"/>
      <c r="BZ1" s="124"/>
    </row>
    <row r="2" spans="1:78" ht="28" customHeight="1" x14ac:dyDescent="0.2">
      <c r="A2" s="339"/>
      <c r="B2" s="339"/>
      <c r="C2" s="327" t="s">
        <v>65</v>
      </c>
      <c r="D2" s="328" t="s">
        <v>67</v>
      </c>
      <c r="E2" s="328"/>
      <c r="F2" s="327" t="s">
        <v>68</v>
      </c>
      <c r="G2" s="327" t="s">
        <v>69</v>
      </c>
      <c r="H2" s="327" t="s">
        <v>74</v>
      </c>
      <c r="I2" s="327"/>
      <c r="J2" s="327"/>
      <c r="K2" s="327" t="s">
        <v>66</v>
      </c>
      <c r="L2" s="327" t="s">
        <v>70</v>
      </c>
      <c r="M2" s="327" t="s">
        <v>71</v>
      </c>
      <c r="N2" s="327"/>
      <c r="O2" s="327" t="s">
        <v>72</v>
      </c>
      <c r="P2" s="327"/>
      <c r="Q2" s="327" t="s">
        <v>73</v>
      </c>
      <c r="R2" s="327"/>
      <c r="S2" s="327"/>
      <c r="T2" s="327"/>
      <c r="U2" s="327" t="s">
        <v>78</v>
      </c>
      <c r="V2" s="327"/>
      <c r="W2" s="327"/>
      <c r="X2" s="201" t="s">
        <v>53</v>
      </c>
      <c r="Y2" s="333" t="s">
        <v>25</v>
      </c>
      <c r="Z2" s="334"/>
      <c r="AA2" s="334"/>
      <c r="AB2" s="334"/>
      <c r="AC2" s="334"/>
      <c r="AD2" s="334"/>
      <c r="AE2" s="335"/>
      <c r="AF2" s="333" t="s">
        <v>51</v>
      </c>
      <c r="AG2" s="334"/>
      <c r="AH2" s="334"/>
      <c r="AI2" s="334"/>
      <c r="AJ2" s="334"/>
      <c r="AK2" s="335"/>
      <c r="AL2" s="333" t="s">
        <v>26</v>
      </c>
      <c r="AM2" s="334"/>
      <c r="AN2" s="334"/>
      <c r="AO2" s="334"/>
      <c r="AP2" s="334"/>
      <c r="AQ2" s="334"/>
      <c r="AR2" s="334"/>
      <c r="AS2" s="334"/>
      <c r="AT2" s="334"/>
      <c r="AU2" s="335"/>
      <c r="AV2" s="333" t="s">
        <v>37</v>
      </c>
      <c r="AW2" s="334"/>
      <c r="AX2" s="334"/>
      <c r="AY2" s="334"/>
      <c r="AZ2" s="334"/>
      <c r="BA2" s="334"/>
      <c r="BB2" s="334"/>
      <c r="BC2" s="334"/>
      <c r="BD2" s="334"/>
      <c r="BE2" s="334"/>
      <c r="BF2" s="334"/>
      <c r="BG2" s="335"/>
      <c r="BH2" s="370" t="s">
        <v>57</v>
      </c>
      <c r="BI2" s="371"/>
      <c r="BJ2" s="371"/>
      <c r="BK2" s="371"/>
      <c r="BL2" s="371"/>
      <c r="BM2" s="371"/>
      <c r="BN2" s="371"/>
      <c r="BO2" s="372"/>
      <c r="BP2" s="332"/>
      <c r="BQ2" s="327"/>
      <c r="BR2" s="328"/>
      <c r="BS2" s="328"/>
      <c r="BT2" s="328"/>
      <c r="BU2" s="328"/>
      <c r="BV2" s="377"/>
      <c r="BW2" s="130"/>
      <c r="BX2" s="130"/>
      <c r="BY2" s="130"/>
      <c r="BZ2" s="124"/>
    </row>
    <row r="3" spans="1:78" ht="60" customHeight="1" x14ac:dyDescent="0.2">
      <c r="A3" s="122" t="s">
        <v>275</v>
      </c>
      <c r="B3" s="122" t="s">
        <v>274</v>
      </c>
      <c r="C3" s="327"/>
      <c r="D3" s="120" t="s">
        <v>11</v>
      </c>
      <c r="E3" s="120" t="s">
        <v>12</v>
      </c>
      <c r="F3" s="327"/>
      <c r="G3" s="327"/>
      <c r="H3" s="120" t="s">
        <v>285</v>
      </c>
      <c r="I3" s="120" t="s">
        <v>286</v>
      </c>
      <c r="J3" s="120" t="s">
        <v>119</v>
      </c>
      <c r="K3" s="327"/>
      <c r="L3" s="327"/>
      <c r="M3" s="120" t="s">
        <v>55</v>
      </c>
      <c r="N3" s="120" t="s">
        <v>56</v>
      </c>
      <c r="O3" s="120" t="s">
        <v>64</v>
      </c>
      <c r="P3" s="120" t="s">
        <v>63</v>
      </c>
      <c r="Q3" s="120" t="s">
        <v>13</v>
      </c>
      <c r="R3" s="120" t="s">
        <v>14</v>
      </c>
      <c r="S3" s="120" t="s">
        <v>20</v>
      </c>
      <c r="T3" s="120" t="s">
        <v>18</v>
      </c>
      <c r="U3" s="120" t="s">
        <v>23</v>
      </c>
      <c r="V3" s="120" t="s">
        <v>16</v>
      </c>
      <c r="W3" s="70" t="s">
        <v>21</v>
      </c>
      <c r="X3" s="71" t="s">
        <v>52</v>
      </c>
      <c r="Y3" s="208" t="s">
        <v>27</v>
      </c>
      <c r="Z3" s="209" t="s">
        <v>28</v>
      </c>
      <c r="AA3" s="209" t="s">
        <v>29</v>
      </c>
      <c r="AB3" s="209" t="s">
        <v>30</v>
      </c>
      <c r="AC3" s="209" t="s">
        <v>169</v>
      </c>
      <c r="AD3" s="209" t="s">
        <v>171</v>
      </c>
      <c r="AE3" s="210" t="s">
        <v>40</v>
      </c>
      <c r="AF3" s="202" t="s">
        <v>19</v>
      </c>
      <c r="AG3" s="203" t="s">
        <v>31</v>
      </c>
      <c r="AH3" s="203" t="s">
        <v>32</v>
      </c>
      <c r="AI3" s="203" t="s">
        <v>33</v>
      </c>
      <c r="AJ3" s="203" t="s">
        <v>310</v>
      </c>
      <c r="AK3" s="204" t="s">
        <v>40</v>
      </c>
      <c r="AL3" s="202" t="s">
        <v>34</v>
      </c>
      <c r="AM3" s="203" t="s">
        <v>35</v>
      </c>
      <c r="AN3" s="203" t="s">
        <v>36</v>
      </c>
      <c r="AO3" s="203" t="s">
        <v>49</v>
      </c>
      <c r="AP3" s="203" t="s">
        <v>79</v>
      </c>
      <c r="AQ3" s="203" t="s">
        <v>102</v>
      </c>
      <c r="AR3" s="203" t="s">
        <v>277</v>
      </c>
      <c r="AS3" s="203" t="s">
        <v>279</v>
      </c>
      <c r="AT3" s="203" t="s">
        <v>283</v>
      </c>
      <c r="AU3" s="204" t="s">
        <v>40</v>
      </c>
      <c r="AV3" s="202" t="s">
        <v>7</v>
      </c>
      <c r="AW3" s="203" t="s">
        <v>50</v>
      </c>
      <c r="AX3" s="203" t="s">
        <v>38</v>
      </c>
      <c r="AY3" s="203" t="s">
        <v>39</v>
      </c>
      <c r="AZ3" s="203" t="s">
        <v>284</v>
      </c>
      <c r="BA3" s="203" t="s">
        <v>17</v>
      </c>
      <c r="BB3" s="203" t="s">
        <v>6</v>
      </c>
      <c r="BC3" s="203" t="s">
        <v>46</v>
      </c>
      <c r="BD3" s="203" t="s">
        <v>22</v>
      </c>
      <c r="BE3" s="203" t="s">
        <v>42</v>
      </c>
      <c r="BF3" s="203" t="s">
        <v>45</v>
      </c>
      <c r="BG3" s="204" t="s">
        <v>40</v>
      </c>
      <c r="BH3" s="202" t="s">
        <v>41</v>
      </c>
      <c r="BI3" s="203" t="s">
        <v>44</v>
      </c>
      <c r="BJ3" s="203" t="s">
        <v>138</v>
      </c>
      <c r="BK3" s="203" t="s">
        <v>43</v>
      </c>
      <c r="BL3" s="203" t="s">
        <v>47</v>
      </c>
      <c r="BM3" s="203" t="s">
        <v>48</v>
      </c>
      <c r="BN3" s="203" t="s">
        <v>954</v>
      </c>
      <c r="BO3" s="204" t="s">
        <v>951</v>
      </c>
      <c r="BP3" s="205" t="s">
        <v>2</v>
      </c>
      <c r="BQ3" s="121" t="s">
        <v>3</v>
      </c>
      <c r="BR3" s="73" t="s">
        <v>4</v>
      </c>
      <c r="BS3" s="121" t="s">
        <v>5</v>
      </c>
      <c r="BT3" s="121" t="s">
        <v>1</v>
      </c>
      <c r="BU3" s="120" t="s">
        <v>24</v>
      </c>
      <c r="BV3" s="378"/>
      <c r="BW3" s="130"/>
      <c r="BX3" s="130"/>
      <c r="BY3" s="130"/>
      <c r="BZ3" s="124"/>
    </row>
    <row r="4" spans="1:78" ht="27" customHeight="1" x14ac:dyDescent="0.2">
      <c r="A4" s="174">
        <v>1</v>
      </c>
      <c r="B4" s="174" t="s">
        <v>61</v>
      </c>
      <c r="F4" s="51">
        <v>1</v>
      </c>
      <c r="H4" s="51">
        <v>1</v>
      </c>
      <c r="O4" s="51">
        <v>1</v>
      </c>
      <c r="X4" s="174" t="s">
        <v>949</v>
      </c>
      <c r="Y4" s="124"/>
      <c r="Z4" s="124"/>
      <c r="AA4" s="124"/>
      <c r="AB4" s="124"/>
      <c r="AC4" s="124"/>
      <c r="AD4" s="124"/>
      <c r="AE4" s="124"/>
      <c r="AF4" s="124"/>
      <c r="AG4" s="124"/>
      <c r="AH4" s="124"/>
      <c r="AI4" s="124"/>
      <c r="AJ4" s="124"/>
      <c r="AK4" s="124"/>
      <c r="AL4" s="124"/>
      <c r="AM4" s="124"/>
      <c r="AN4" s="124"/>
      <c r="AO4" s="124"/>
      <c r="AP4" s="124"/>
      <c r="AQ4" s="124"/>
      <c r="AR4" s="124"/>
      <c r="AS4" s="124"/>
      <c r="AT4" s="124"/>
      <c r="AU4" s="124">
        <v>1</v>
      </c>
      <c r="AV4" s="124"/>
      <c r="AW4" s="124"/>
      <c r="AX4" s="124"/>
      <c r="AY4" s="124"/>
      <c r="AZ4" s="124"/>
      <c r="BA4" s="124"/>
      <c r="BB4" s="124"/>
      <c r="BC4" s="124"/>
      <c r="BD4" s="124"/>
      <c r="BE4" s="124"/>
      <c r="BF4" s="124"/>
      <c r="BG4" s="124"/>
      <c r="BH4" s="124"/>
      <c r="BI4" s="124"/>
      <c r="BJ4" s="124"/>
      <c r="BK4" s="124"/>
      <c r="BL4" s="124"/>
      <c r="BM4" s="58"/>
      <c r="BN4" s="124"/>
      <c r="BO4" s="124"/>
      <c r="BP4" s="51">
        <v>1</v>
      </c>
      <c r="BQ4" s="51">
        <v>1</v>
      </c>
      <c r="BR4" s="51">
        <v>1</v>
      </c>
      <c r="BS4" s="176"/>
      <c r="BU4" s="51">
        <v>1</v>
      </c>
      <c r="BV4" s="177" t="s">
        <v>897</v>
      </c>
    </row>
    <row r="5" spans="1:78" ht="27" customHeight="1" x14ac:dyDescent="0.2">
      <c r="A5" s="57">
        <v>2</v>
      </c>
      <c r="B5" s="58" t="s">
        <v>61</v>
      </c>
      <c r="F5" s="51">
        <v>1</v>
      </c>
      <c r="G5" s="51">
        <v>1</v>
      </c>
      <c r="H5" s="51">
        <v>1</v>
      </c>
      <c r="O5" s="51">
        <v>1</v>
      </c>
      <c r="X5" s="174" t="s">
        <v>949</v>
      </c>
      <c r="Y5" s="124"/>
      <c r="Z5" s="124"/>
      <c r="AA5" s="124"/>
      <c r="AB5" s="124"/>
      <c r="AC5" s="124"/>
      <c r="AD5" s="124"/>
      <c r="AE5" s="124"/>
      <c r="AF5" s="124"/>
      <c r="AG5" s="124"/>
      <c r="AH5" s="124"/>
      <c r="AI5" s="124"/>
      <c r="AJ5" s="124"/>
      <c r="AK5" s="124"/>
      <c r="AL5" s="124"/>
      <c r="AM5" s="124"/>
      <c r="AN5" s="124"/>
      <c r="AO5" s="124"/>
      <c r="AP5" s="124"/>
      <c r="AQ5" s="124"/>
      <c r="AR5" s="124"/>
      <c r="AS5" s="124"/>
      <c r="AT5" s="124"/>
      <c r="AU5" s="124">
        <v>1</v>
      </c>
      <c r="AV5" s="124"/>
      <c r="AW5" s="124"/>
      <c r="AX5" s="124"/>
      <c r="AY5" s="124"/>
      <c r="AZ5" s="124"/>
      <c r="BA5" s="124"/>
      <c r="BB5" s="124"/>
      <c r="BC5" s="124"/>
      <c r="BD5" s="124"/>
      <c r="BE5" s="124"/>
      <c r="BF5" s="124"/>
      <c r="BG5" s="124"/>
      <c r="BH5" s="124"/>
      <c r="BI5" s="124"/>
      <c r="BJ5" s="124"/>
      <c r="BK5" s="124"/>
      <c r="BL5" s="124"/>
      <c r="BM5" s="58"/>
      <c r="BN5" s="124"/>
      <c r="BO5" s="124"/>
      <c r="BP5" s="51">
        <v>1</v>
      </c>
      <c r="BQ5" s="51">
        <v>1</v>
      </c>
      <c r="BR5" s="51">
        <v>1</v>
      </c>
      <c r="BS5" s="58"/>
      <c r="BU5" s="51">
        <v>1</v>
      </c>
      <c r="BV5" s="177" t="s">
        <v>895</v>
      </c>
    </row>
    <row r="6" spans="1:78" ht="27" customHeight="1" x14ac:dyDescent="0.2">
      <c r="A6" s="57">
        <v>3</v>
      </c>
      <c r="B6" s="58" t="s">
        <v>61</v>
      </c>
      <c r="J6" s="51">
        <v>1</v>
      </c>
      <c r="R6" s="51">
        <v>1</v>
      </c>
      <c r="X6" s="57" t="s">
        <v>950</v>
      </c>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58"/>
      <c r="BN6" s="124"/>
      <c r="BO6" s="124">
        <v>1</v>
      </c>
      <c r="BP6" s="51">
        <v>1</v>
      </c>
      <c r="BR6" s="51">
        <v>1</v>
      </c>
      <c r="BS6" s="58"/>
      <c r="BT6" s="51">
        <v>1</v>
      </c>
      <c r="BV6" s="177" t="s">
        <v>943</v>
      </c>
    </row>
    <row r="7" spans="1:78" ht="27" customHeight="1" x14ac:dyDescent="0.2">
      <c r="A7" s="57">
        <v>4</v>
      </c>
      <c r="B7" s="58" t="s">
        <v>61</v>
      </c>
      <c r="C7" s="51">
        <v>1</v>
      </c>
      <c r="D7" s="51">
        <v>1</v>
      </c>
      <c r="H7" s="51">
        <v>1</v>
      </c>
      <c r="X7" s="57" t="s">
        <v>952</v>
      </c>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v>1</v>
      </c>
      <c r="AW7" s="124"/>
      <c r="AX7" s="124"/>
      <c r="AY7" s="124"/>
      <c r="AZ7" s="124"/>
      <c r="BA7" s="124"/>
      <c r="BB7" s="124"/>
      <c r="BC7" s="124"/>
      <c r="BD7" s="124"/>
      <c r="BE7" s="124"/>
      <c r="BF7" s="124"/>
      <c r="BG7" s="124"/>
      <c r="BH7" s="124"/>
      <c r="BI7" s="124"/>
      <c r="BJ7" s="124"/>
      <c r="BK7" s="124"/>
      <c r="BL7" s="124"/>
      <c r="BM7" s="58"/>
      <c r="BN7" s="124"/>
      <c r="BO7" s="124"/>
      <c r="BP7" s="51">
        <v>1</v>
      </c>
      <c r="BQ7" s="51">
        <v>1</v>
      </c>
      <c r="BR7" s="51">
        <v>1</v>
      </c>
      <c r="BS7" s="58"/>
      <c r="BT7" s="51">
        <v>1</v>
      </c>
      <c r="BV7" s="177" t="s">
        <v>898</v>
      </c>
    </row>
    <row r="8" spans="1:78" ht="27" customHeight="1" x14ac:dyDescent="0.2">
      <c r="A8" s="57">
        <v>5</v>
      </c>
      <c r="B8" s="58" t="s">
        <v>61</v>
      </c>
      <c r="F8" s="51">
        <v>1</v>
      </c>
      <c r="H8" s="51">
        <v>1</v>
      </c>
      <c r="X8" s="174" t="s">
        <v>949</v>
      </c>
      <c r="Y8" s="124"/>
      <c r="Z8" s="124"/>
      <c r="AA8" s="124"/>
      <c r="AB8" s="124"/>
      <c r="AC8" s="124"/>
      <c r="AD8" s="124"/>
      <c r="AE8" s="124"/>
      <c r="AF8" s="124"/>
      <c r="AG8" s="124"/>
      <c r="AH8" s="124"/>
      <c r="AI8" s="124"/>
      <c r="AJ8" s="124"/>
      <c r="AK8" s="124"/>
      <c r="AL8" s="124"/>
      <c r="AM8" s="124"/>
      <c r="AN8" s="124"/>
      <c r="AO8" s="124"/>
      <c r="AP8" s="124"/>
      <c r="AQ8" s="124"/>
      <c r="AR8" s="124"/>
      <c r="AS8" s="124"/>
      <c r="AT8" s="124"/>
      <c r="AU8" s="124">
        <v>1</v>
      </c>
      <c r="AV8" s="124"/>
      <c r="AW8" s="124"/>
      <c r="AX8" s="124"/>
      <c r="AY8" s="124"/>
      <c r="AZ8" s="124"/>
      <c r="BA8" s="124"/>
      <c r="BB8" s="124"/>
      <c r="BC8" s="124"/>
      <c r="BD8" s="124"/>
      <c r="BE8" s="124"/>
      <c r="BF8" s="124"/>
      <c r="BG8" s="124"/>
      <c r="BH8" s="124"/>
      <c r="BI8" s="124"/>
      <c r="BJ8" s="124"/>
      <c r="BK8" s="124"/>
      <c r="BL8" s="124"/>
      <c r="BM8" s="58"/>
      <c r="BN8" s="124"/>
      <c r="BO8" s="124">
        <v>1</v>
      </c>
      <c r="BP8" s="51">
        <v>1</v>
      </c>
      <c r="BR8" s="57"/>
      <c r="BS8" s="58">
        <v>1</v>
      </c>
      <c r="BT8" s="51">
        <v>1</v>
      </c>
      <c r="BU8" s="75"/>
      <c r="BV8" s="177" t="s">
        <v>896</v>
      </c>
    </row>
    <row r="9" spans="1:78" ht="27" customHeight="1" x14ac:dyDescent="0.2">
      <c r="A9" s="57">
        <v>6</v>
      </c>
      <c r="B9" s="58" t="s">
        <v>61</v>
      </c>
      <c r="C9" s="51">
        <v>1</v>
      </c>
      <c r="D9" s="51">
        <v>1</v>
      </c>
      <c r="H9" s="51">
        <v>1</v>
      </c>
      <c r="X9" s="181" t="s">
        <v>953</v>
      </c>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58"/>
      <c r="BN9" s="124">
        <v>1</v>
      </c>
      <c r="BO9" s="124"/>
      <c r="BP9" s="51">
        <v>1</v>
      </c>
      <c r="BQ9" s="51">
        <v>1</v>
      </c>
      <c r="BR9" s="51">
        <v>1</v>
      </c>
      <c r="BS9" s="58"/>
      <c r="BT9" s="51">
        <v>1</v>
      </c>
      <c r="BU9" s="75"/>
      <c r="BV9" s="177" t="s">
        <v>899</v>
      </c>
    </row>
    <row r="10" spans="1:78" ht="27" customHeight="1" x14ac:dyDescent="0.2">
      <c r="A10" s="57">
        <v>7</v>
      </c>
      <c r="B10" s="58" t="s">
        <v>61</v>
      </c>
      <c r="C10" s="51">
        <v>1</v>
      </c>
      <c r="E10" s="51">
        <v>1</v>
      </c>
      <c r="G10" s="51">
        <v>1</v>
      </c>
      <c r="H10" s="51">
        <v>1</v>
      </c>
      <c r="X10" s="57" t="s">
        <v>955</v>
      </c>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v>1</v>
      </c>
      <c r="BJ10" s="124"/>
      <c r="BK10" s="124"/>
      <c r="BL10" s="124"/>
      <c r="BM10" s="58"/>
      <c r="BN10" s="124"/>
      <c r="BO10" s="124">
        <v>1</v>
      </c>
      <c r="BP10" s="51">
        <v>1</v>
      </c>
      <c r="BR10" s="57">
        <v>1</v>
      </c>
      <c r="BS10" s="58"/>
      <c r="BT10" s="51">
        <v>1</v>
      </c>
      <c r="BU10" s="75"/>
      <c r="BV10" s="185" t="s">
        <v>900</v>
      </c>
    </row>
    <row r="11" spans="1:78" ht="27" customHeight="1" x14ac:dyDescent="0.2">
      <c r="A11" s="57">
        <v>8</v>
      </c>
      <c r="B11" s="58" t="s">
        <v>61</v>
      </c>
      <c r="H11" s="51">
        <v>1</v>
      </c>
      <c r="O11" s="51">
        <v>1</v>
      </c>
      <c r="Q11" s="51">
        <v>1</v>
      </c>
      <c r="X11" s="57" t="s">
        <v>956</v>
      </c>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v>1</v>
      </c>
      <c r="BI11" s="124"/>
      <c r="BJ11" s="124"/>
      <c r="BK11" s="124"/>
      <c r="BL11" s="124"/>
      <c r="BM11" s="58"/>
      <c r="BN11" s="124"/>
      <c r="BO11" s="124"/>
      <c r="BP11" s="51">
        <v>1</v>
      </c>
      <c r="BQ11" s="51">
        <v>1</v>
      </c>
      <c r="BR11" s="57"/>
      <c r="BS11" s="58">
        <v>1</v>
      </c>
      <c r="BT11" s="51">
        <v>1</v>
      </c>
      <c r="BU11" s="75"/>
      <c r="BV11" s="177" t="s">
        <v>901</v>
      </c>
    </row>
    <row r="12" spans="1:78" ht="27" customHeight="1" x14ac:dyDescent="0.2">
      <c r="A12" s="57">
        <v>9</v>
      </c>
      <c r="B12" s="58" t="s">
        <v>61</v>
      </c>
      <c r="J12" s="51">
        <v>1</v>
      </c>
      <c r="R12" s="51">
        <v>1</v>
      </c>
      <c r="X12" s="57" t="s">
        <v>950</v>
      </c>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58"/>
      <c r="BN12" s="124"/>
      <c r="BO12" s="124">
        <v>1</v>
      </c>
      <c r="BP12" s="51">
        <v>1</v>
      </c>
      <c r="BR12" s="57">
        <v>1</v>
      </c>
      <c r="BS12" s="58"/>
      <c r="BT12" s="51">
        <v>1</v>
      </c>
      <c r="BV12" s="177" t="s">
        <v>944</v>
      </c>
    </row>
    <row r="13" spans="1:78" ht="27" customHeight="1" x14ac:dyDescent="0.2">
      <c r="A13" s="57">
        <v>10</v>
      </c>
      <c r="B13" s="58" t="s">
        <v>61</v>
      </c>
      <c r="H13" s="51">
        <v>1</v>
      </c>
      <c r="S13" s="51">
        <v>1</v>
      </c>
      <c r="X13" s="57" t="s">
        <v>949</v>
      </c>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v>1</v>
      </c>
      <c r="AV13" s="124"/>
      <c r="AW13" s="124"/>
      <c r="AX13" s="124"/>
      <c r="AY13" s="124"/>
      <c r="AZ13" s="124"/>
      <c r="BA13" s="124"/>
      <c r="BB13" s="124"/>
      <c r="BC13" s="124"/>
      <c r="BD13" s="124"/>
      <c r="BE13" s="124"/>
      <c r="BF13" s="124"/>
      <c r="BG13" s="124"/>
      <c r="BH13" s="124"/>
      <c r="BI13" s="124"/>
      <c r="BJ13" s="124"/>
      <c r="BK13" s="124"/>
      <c r="BL13" s="124"/>
      <c r="BM13" s="58"/>
      <c r="BN13" s="124"/>
      <c r="BO13" s="124"/>
      <c r="BP13" s="51">
        <v>1</v>
      </c>
      <c r="BQ13" s="51">
        <v>1</v>
      </c>
      <c r="BR13" s="57"/>
      <c r="BS13" s="58">
        <v>1</v>
      </c>
      <c r="BT13" s="51">
        <v>1</v>
      </c>
      <c r="BV13" s="177" t="s">
        <v>902</v>
      </c>
    </row>
    <row r="14" spans="1:78" ht="27" customHeight="1" x14ac:dyDescent="0.2">
      <c r="A14" s="57">
        <v>11</v>
      </c>
      <c r="B14" s="58" t="s">
        <v>61</v>
      </c>
      <c r="J14" s="51">
        <v>1</v>
      </c>
      <c r="R14" s="51">
        <v>1</v>
      </c>
      <c r="X14" s="57" t="s">
        <v>950</v>
      </c>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58"/>
      <c r="BN14" s="124"/>
      <c r="BO14" s="124">
        <v>1</v>
      </c>
      <c r="BP14" s="51">
        <v>1</v>
      </c>
      <c r="BR14" s="57">
        <v>1</v>
      </c>
      <c r="BS14" s="58"/>
      <c r="BT14" s="51">
        <v>1</v>
      </c>
      <c r="BV14" s="177" t="s">
        <v>903</v>
      </c>
    </row>
    <row r="15" spans="1:78" ht="27" customHeight="1" x14ac:dyDescent="0.2">
      <c r="A15" s="57">
        <v>12</v>
      </c>
      <c r="B15" s="58" t="s">
        <v>61</v>
      </c>
      <c r="C15" s="51">
        <v>1</v>
      </c>
      <c r="D15" s="51">
        <v>1</v>
      </c>
      <c r="E15" s="51">
        <v>1</v>
      </c>
      <c r="F15" s="51">
        <v>1</v>
      </c>
      <c r="G15" s="51">
        <v>1</v>
      </c>
      <c r="H15" s="51">
        <v>1</v>
      </c>
      <c r="X15" s="57" t="s">
        <v>956</v>
      </c>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v>1</v>
      </c>
      <c r="BI15" s="124"/>
      <c r="BJ15" s="124"/>
      <c r="BK15" s="124"/>
      <c r="BL15" s="124"/>
      <c r="BM15" s="58"/>
      <c r="BN15" s="124"/>
      <c r="BO15" s="124"/>
      <c r="BP15" s="51">
        <v>1</v>
      </c>
      <c r="BQ15" s="51">
        <v>1</v>
      </c>
      <c r="BR15" s="180"/>
      <c r="BS15" s="58">
        <v>1</v>
      </c>
      <c r="BT15" s="51">
        <v>1</v>
      </c>
      <c r="BV15" s="177" t="s">
        <v>904</v>
      </c>
    </row>
    <row r="16" spans="1:78" ht="27" customHeight="1" x14ac:dyDescent="0.2">
      <c r="A16" s="57">
        <v>13</v>
      </c>
      <c r="B16" s="58" t="s">
        <v>61</v>
      </c>
      <c r="H16" s="51">
        <v>1</v>
      </c>
      <c r="Q16" s="51">
        <v>1</v>
      </c>
      <c r="X16" s="57" t="s">
        <v>957</v>
      </c>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58"/>
      <c r="BN16" s="124">
        <v>1</v>
      </c>
      <c r="BO16" s="124"/>
      <c r="BP16" s="51">
        <v>1</v>
      </c>
      <c r="BQ16" s="51">
        <v>1</v>
      </c>
      <c r="BR16" s="57"/>
      <c r="BS16" s="58">
        <v>1</v>
      </c>
      <c r="BU16" s="51">
        <v>1</v>
      </c>
      <c r="BV16" s="177" t="s">
        <v>905</v>
      </c>
    </row>
    <row r="17" spans="1:78" ht="27" customHeight="1" x14ac:dyDescent="0.2">
      <c r="A17" s="379" t="s">
        <v>495</v>
      </c>
      <c r="B17" s="380"/>
      <c r="C17" s="189">
        <v>4</v>
      </c>
      <c r="D17" s="189">
        <v>3</v>
      </c>
      <c r="E17" s="189">
        <v>2</v>
      </c>
      <c r="F17" s="189">
        <v>4</v>
      </c>
      <c r="G17" s="189">
        <v>3</v>
      </c>
      <c r="H17" s="189">
        <v>10</v>
      </c>
      <c r="I17" s="189">
        <v>0</v>
      </c>
      <c r="J17" s="189">
        <v>3</v>
      </c>
      <c r="K17" s="189">
        <v>0</v>
      </c>
      <c r="L17" s="189">
        <v>0</v>
      </c>
      <c r="M17" s="189">
        <v>0</v>
      </c>
      <c r="N17" s="189">
        <v>0</v>
      </c>
      <c r="O17" s="189">
        <v>3</v>
      </c>
      <c r="P17" s="189">
        <v>0</v>
      </c>
      <c r="Q17" s="189">
        <v>2</v>
      </c>
      <c r="R17" s="189">
        <v>3</v>
      </c>
      <c r="S17" s="189">
        <v>1</v>
      </c>
      <c r="T17" s="189">
        <v>0</v>
      </c>
      <c r="U17" s="189">
        <v>0</v>
      </c>
      <c r="V17" s="189">
        <v>0</v>
      </c>
      <c r="W17" s="189">
        <v>0</v>
      </c>
      <c r="X17" s="182"/>
      <c r="Y17" s="189">
        <v>0</v>
      </c>
      <c r="Z17" s="189">
        <v>0</v>
      </c>
      <c r="AA17" s="189">
        <v>0</v>
      </c>
      <c r="AB17" s="189">
        <v>0</v>
      </c>
      <c r="AC17" s="189">
        <v>0</v>
      </c>
      <c r="AD17" s="189">
        <v>0</v>
      </c>
      <c r="AE17" s="189">
        <v>0</v>
      </c>
      <c r="AF17" s="189">
        <v>0</v>
      </c>
      <c r="AG17" s="189">
        <v>0</v>
      </c>
      <c r="AH17" s="189">
        <v>0</v>
      </c>
      <c r="AI17" s="189">
        <v>0</v>
      </c>
      <c r="AJ17" s="189">
        <v>0</v>
      </c>
      <c r="AK17" s="189">
        <v>0</v>
      </c>
      <c r="AL17" s="189">
        <v>0</v>
      </c>
      <c r="AM17" s="189">
        <v>0</v>
      </c>
      <c r="AN17" s="189">
        <v>0</v>
      </c>
      <c r="AO17" s="189">
        <v>0</v>
      </c>
      <c r="AP17" s="189">
        <v>0</v>
      </c>
      <c r="AQ17" s="189">
        <v>0</v>
      </c>
      <c r="AR17" s="189">
        <v>0</v>
      </c>
      <c r="AS17" s="189">
        <v>0</v>
      </c>
      <c r="AT17" s="189">
        <v>0</v>
      </c>
      <c r="AU17" s="189">
        <v>4</v>
      </c>
      <c r="AV17" s="189">
        <v>1</v>
      </c>
      <c r="AW17" s="189">
        <v>0</v>
      </c>
      <c r="AX17" s="189">
        <v>0</v>
      </c>
      <c r="AY17" s="189">
        <v>0</v>
      </c>
      <c r="AZ17" s="189">
        <v>0</v>
      </c>
      <c r="BA17" s="189">
        <v>0</v>
      </c>
      <c r="BB17" s="189">
        <v>0</v>
      </c>
      <c r="BC17" s="189">
        <v>0</v>
      </c>
      <c r="BD17" s="189">
        <v>0</v>
      </c>
      <c r="BE17" s="189">
        <v>0</v>
      </c>
      <c r="BF17" s="189">
        <v>0</v>
      </c>
      <c r="BG17" s="189">
        <v>0</v>
      </c>
      <c r="BH17" s="189">
        <v>2</v>
      </c>
      <c r="BI17" s="189">
        <v>1</v>
      </c>
      <c r="BJ17" s="189">
        <v>0</v>
      </c>
      <c r="BK17" s="189">
        <v>0</v>
      </c>
      <c r="BL17" s="189">
        <v>0</v>
      </c>
      <c r="BM17" s="189">
        <v>0</v>
      </c>
      <c r="BN17" s="189">
        <v>2</v>
      </c>
      <c r="BO17" s="189">
        <v>5</v>
      </c>
      <c r="BP17" s="189">
        <v>13</v>
      </c>
      <c r="BQ17" s="189">
        <v>8</v>
      </c>
      <c r="BR17" s="189">
        <v>8</v>
      </c>
      <c r="BS17" s="189">
        <v>5</v>
      </c>
      <c r="BT17" s="189">
        <v>10</v>
      </c>
      <c r="BU17" s="189">
        <v>3</v>
      </c>
      <c r="BV17" s="183"/>
    </row>
    <row r="18" spans="1:78" ht="27" customHeight="1" x14ac:dyDescent="0.2">
      <c r="A18" s="57">
        <v>14</v>
      </c>
      <c r="B18" s="58" t="s">
        <v>62</v>
      </c>
      <c r="C18" s="51">
        <v>1</v>
      </c>
      <c r="R18" s="51">
        <v>1</v>
      </c>
      <c r="X18" s="57"/>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v>1</v>
      </c>
      <c r="AV18" s="124"/>
      <c r="AW18" s="124"/>
      <c r="AX18" s="124"/>
      <c r="AY18" s="124"/>
      <c r="AZ18" s="124"/>
      <c r="BA18" s="124"/>
      <c r="BB18" s="124"/>
      <c r="BC18" s="124"/>
      <c r="BD18" s="124"/>
      <c r="BE18" s="124"/>
      <c r="BF18" s="124"/>
      <c r="BG18" s="124"/>
      <c r="BH18" s="124"/>
      <c r="BI18" s="124"/>
      <c r="BJ18" s="124"/>
      <c r="BK18" s="124"/>
      <c r="BL18" s="124"/>
      <c r="BM18" s="58"/>
      <c r="BN18" s="124"/>
      <c r="BO18" s="124"/>
      <c r="BP18" s="51">
        <v>1</v>
      </c>
      <c r="BQ18" s="51">
        <v>1</v>
      </c>
      <c r="BR18" s="57"/>
      <c r="BS18" s="58">
        <v>1</v>
      </c>
      <c r="BT18" s="51">
        <v>1</v>
      </c>
      <c r="BV18" s="177" t="s">
        <v>906</v>
      </c>
    </row>
    <row r="19" spans="1:78" ht="27" customHeight="1" x14ac:dyDescent="0.2">
      <c r="A19" s="57">
        <v>15</v>
      </c>
      <c r="B19" s="58" t="s">
        <v>62</v>
      </c>
      <c r="O19" s="51">
        <v>1</v>
      </c>
      <c r="X19" s="57"/>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v>1</v>
      </c>
      <c r="AV19" s="124"/>
      <c r="AW19" s="124"/>
      <c r="AX19" s="124"/>
      <c r="AY19" s="124"/>
      <c r="AZ19" s="124"/>
      <c r="BA19" s="124"/>
      <c r="BB19" s="124"/>
      <c r="BC19" s="124"/>
      <c r="BD19" s="124"/>
      <c r="BE19" s="124"/>
      <c r="BF19" s="124"/>
      <c r="BG19" s="124"/>
      <c r="BH19" s="124"/>
      <c r="BI19" s="124"/>
      <c r="BJ19" s="124"/>
      <c r="BK19" s="124"/>
      <c r="BL19" s="124"/>
      <c r="BM19" s="58"/>
      <c r="BN19" s="124"/>
      <c r="BO19" s="124"/>
      <c r="BP19" s="51">
        <v>1</v>
      </c>
      <c r="BQ19" s="51">
        <v>1</v>
      </c>
      <c r="BR19" s="57"/>
      <c r="BS19" s="58">
        <v>1</v>
      </c>
      <c r="BT19" s="51">
        <v>1</v>
      </c>
      <c r="BV19" s="177" t="s">
        <v>907</v>
      </c>
    </row>
    <row r="20" spans="1:78" ht="27" customHeight="1" x14ac:dyDescent="0.2">
      <c r="A20" s="57">
        <v>16</v>
      </c>
      <c r="B20" s="58" t="s">
        <v>62</v>
      </c>
      <c r="J20" s="51">
        <v>1</v>
      </c>
      <c r="R20" s="51">
        <v>1</v>
      </c>
      <c r="X20" s="57" t="s">
        <v>958</v>
      </c>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v>1</v>
      </c>
      <c r="AV20" s="124"/>
      <c r="AW20" s="124"/>
      <c r="AX20" s="124"/>
      <c r="AY20" s="124"/>
      <c r="AZ20" s="124"/>
      <c r="BA20" s="124"/>
      <c r="BB20" s="124"/>
      <c r="BC20" s="124"/>
      <c r="BD20" s="124"/>
      <c r="BE20" s="124"/>
      <c r="BF20" s="124"/>
      <c r="BG20" s="124"/>
      <c r="BH20" s="124"/>
      <c r="BI20" s="124"/>
      <c r="BJ20" s="124"/>
      <c r="BK20" s="124"/>
      <c r="BL20" s="124"/>
      <c r="BM20" s="58"/>
      <c r="BN20" s="124"/>
      <c r="BO20" s="124">
        <v>1</v>
      </c>
      <c r="BP20" s="51">
        <v>1</v>
      </c>
      <c r="BQ20" s="51">
        <v>1</v>
      </c>
      <c r="BR20" s="57">
        <v>1</v>
      </c>
      <c r="BS20" s="58"/>
      <c r="BT20" s="51">
        <v>1</v>
      </c>
      <c r="BV20" s="177" t="s">
        <v>908</v>
      </c>
    </row>
    <row r="21" spans="1:78" ht="27" customHeight="1" x14ac:dyDescent="0.2">
      <c r="A21" s="57">
        <v>17</v>
      </c>
      <c r="B21" s="58" t="s">
        <v>62</v>
      </c>
      <c r="C21" s="51">
        <v>1</v>
      </c>
      <c r="E21" s="51">
        <v>1</v>
      </c>
      <c r="H21" s="51">
        <v>1</v>
      </c>
      <c r="O21" s="51">
        <v>1</v>
      </c>
      <c r="R21" s="51">
        <v>1</v>
      </c>
      <c r="X21" s="57" t="s">
        <v>949</v>
      </c>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v>1</v>
      </c>
      <c r="AV21" s="124"/>
      <c r="AW21" s="124"/>
      <c r="AX21" s="124"/>
      <c r="AY21" s="124"/>
      <c r="AZ21" s="124"/>
      <c r="BA21" s="124"/>
      <c r="BB21" s="124"/>
      <c r="BC21" s="124"/>
      <c r="BD21" s="124"/>
      <c r="BE21" s="124"/>
      <c r="BF21" s="124"/>
      <c r="BG21" s="124"/>
      <c r="BH21" s="124"/>
      <c r="BI21" s="124"/>
      <c r="BJ21" s="124"/>
      <c r="BK21" s="124"/>
      <c r="BL21" s="124"/>
      <c r="BM21" s="58"/>
      <c r="BN21" s="124"/>
      <c r="BO21" s="124"/>
      <c r="BP21" s="51">
        <v>1</v>
      </c>
      <c r="BQ21" s="51">
        <v>1</v>
      </c>
      <c r="BR21" s="57"/>
      <c r="BS21" s="58">
        <v>1</v>
      </c>
      <c r="BT21" s="51">
        <v>1</v>
      </c>
      <c r="BV21" s="177" t="s">
        <v>945</v>
      </c>
    </row>
    <row r="22" spans="1:78" ht="27" customHeight="1" x14ac:dyDescent="0.2">
      <c r="A22" s="57">
        <v>18</v>
      </c>
      <c r="B22" s="58" t="s">
        <v>62</v>
      </c>
      <c r="J22" s="51">
        <v>1</v>
      </c>
      <c r="R22" s="51">
        <v>1</v>
      </c>
      <c r="X22" s="57" t="s">
        <v>959</v>
      </c>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v>1</v>
      </c>
      <c r="AV22" s="124"/>
      <c r="AW22" s="124"/>
      <c r="AX22" s="124"/>
      <c r="AY22" s="124"/>
      <c r="AZ22" s="124"/>
      <c r="BA22" s="124"/>
      <c r="BB22" s="124"/>
      <c r="BC22" s="124"/>
      <c r="BD22" s="124"/>
      <c r="BE22" s="124"/>
      <c r="BF22" s="124"/>
      <c r="BG22" s="124"/>
      <c r="BH22" s="124"/>
      <c r="BI22" s="124"/>
      <c r="BJ22" s="124"/>
      <c r="BK22" s="124"/>
      <c r="BL22" s="124"/>
      <c r="BM22" s="58"/>
      <c r="BN22" s="124"/>
      <c r="BO22" s="124">
        <v>1</v>
      </c>
      <c r="BP22" s="51">
        <v>1</v>
      </c>
      <c r="BQ22" s="51">
        <v>1</v>
      </c>
      <c r="BR22" s="57"/>
      <c r="BS22" s="58">
        <v>1</v>
      </c>
      <c r="BT22" s="51">
        <v>1</v>
      </c>
      <c r="BV22" s="177" t="s">
        <v>911</v>
      </c>
    </row>
    <row r="23" spans="1:78" ht="27" customHeight="1" x14ac:dyDescent="0.2">
      <c r="A23" s="57">
        <v>19</v>
      </c>
      <c r="B23" s="58" t="s">
        <v>62</v>
      </c>
      <c r="J23" s="51">
        <v>1</v>
      </c>
      <c r="R23" s="51">
        <v>1</v>
      </c>
      <c r="X23" s="62" t="s">
        <v>960</v>
      </c>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v>1</v>
      </c>
      <c r="AV23" s="124"/>
      <c r="AW23" s="124"/>
      <c r="AX23" s="124"/>
      <c r="AY23" s="124"/>
      <c r="AZ23" s="124"/>
      <c r="BA23" s="124"/>
      <c r="BB23" s="124"/>
      <c r="BC23" s="124"/>
      <c r="BD23" s="124"/>
      <c r="BE23" s="124"/>
      <c r="BF23" s="124"/>
      <c r="BG23" s="124"/>
      <c r="BH23" s="124"/>
      <c r="BI23" s="124"/>
      <c r="BJ23" s="124"/>
      <c r="BK23" s="124"/>
      <c r="BL23" s="124"/>
      <c r="BM23" s="58"/>
      <c r="BN23" s="124"/>
      <c r="BO23" s="124">
        <v>1</v>
      </c>
      <c r="BP23" s="51">
        <v>1</v>
      </c>
      <c r="BQ23" s="51">
        <v>1</v>
      </c>
      <c r="BR23" s="57"/>
      <c r="BS23" s="58">
        <v>1</v>
      </c>
      <c r="BT23" s="51">
        <v>1</v>
      </c>
      <c r="BV23" s="177" t="s">
        <v>910</v>
      </c>
    </row>
    <row r="24" spans="1:78" ht="27" customHeight="1" x14ac:dyDescent="0.2">
      <c r="A24" s="57">
        <v>20</v>
      </c>
      <c r="B24" s="58" t="s">
        <v>62</v>
      </c>
      <c r="J24" s="51">
        <v>1</v>
      </c>
      <c r="R24" s="51">
        <v>1</v>
      </c>
      <c r="X24" s="57" t="s">
        <v>961</v>
      </c>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v>1</v>
      </c>
      <c r="AV24" s="124"/>
      <c r="AW24" s="124"/>
      <c r="AX24" s="124"/>
      <c r="AY24" s="124"/>
      <c r="AZ24" s="124"/>
      <c r="BA24" s="124"/>
      <c r="BB24" s="124"/>
      <c r="BC24" s="124"/>
      <c r="BD24" s="124"/>
      <c r="BE24" s="124"/>
      <c r="BF24" s="124"/>
      <c r="BG24" s="124"/>
      <c r="BH24" s="124"/>
      <c r="BI24" s="124"/>
      <c r="BJ24" s="124"/>
      <c r="BK24" s="124"/>
      <c r="BL24" s="124"/>
      <c r="BM24" s="58"/>
      <c r="BN24" s="124"/>
      <c r="BO24" s="124">
        <v>1</v>
      </c>
      <c r="BP24" s="51">
        <v>1</v>
      </c>
      <c r="BQ24" s="51">
        <v>1</v>
      </c>
      <c r="BR24" s="57"/>
      <c r="BS24" s="58">
        <v>1</v>
      </c>
      <c r="BT24" s="51">
        <v>1</v>
      </c>
      <c r="BV24" s="177" t="s">
        <v>946</v>
      </c>
    </row>
    <row r="25" spans="1:78" ht="27" customHeight="1" x14ac:dyDescent="0.2">
      <c r="A25" s="57">
        <v>21</v>
      </c>
      <c r="B25" s="58" t="s">
        <v>62</v>
      </c>
      <c r="E25" s="51">
        <v>1</v>
      </c>
      <c r="H25" s="51">
        <v>1</v>
      </c>
      <c r="J25" s="51">
        <v>1</v>
      </c>
      <c r="R25" s="51">
        <v>1</v>
      </c>
      <c r="X25" s="62" t="s">
        <v>962</v>
      </c>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v>1</v>
      </c>
      <c r="AV25" s="124"/>
      <c r="AW25" s="124"/>
      <c r="AX25" s="124"/>
      <c r="AY25" s="124"/>
      <c r="AZ25" s="124"/>
      <c r="BA25" s="124"/>
      <c r="BB25" s="124"/>
      <c r="BC25" s="124"/>
      <c r="BD25" s="124"/>
      <c r="BE25" s="124"/>
      <c r="BF25" s="124"/>
      <c r="BG25" s="124"/>
      <c r="BH25" s="124"/>
      <c r="BI25" s="124"/>
      <c r="BJ25" s="124"/>
      <c r="BK25" s="124"/>
      <c r="BL25" s="124"/>
      <c r="BM25" s="58"/>
      <c r="BN25" s="124"/>
      <c r="BO25" s="124">
        <v>1</v>
      </c>
      <c r="BP25" s="51">
        <v>1</v>
      </c>
      <c r="BQ25" s="51">
        <v>1</v>
      </c>
      <c r="BR25" s="57"/>
      <c r="BS25" s="58">
        <v>1</v>
      </c>
      <c r="BT25" s="51">
        <v>1</v>
      </c>
      <c r="BV25" s="185" t="s">
        <v>947</v>
      </c>
    </row>
    <row r="26" spans="1:78" ht="27" customHeight="1" x14ac:dyDescent="0.2">
      <c r="A26" s="57">
        <v>22</v>
      </c>
      <c r="B26" s="58" t="s">
        <v>62</v>
      </c>
      <c r="E26" s="51">
        <v>1</v>
      </c>
      <c r="J26" s="51">
        <v>1</v>
      </c>
      <c r="R26" s="51">
        <v>1</v>
      </c>
      <c r="X26" s="62" t="s">
        <v>963</v>
      </c>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v>1</v>
      </c>
      <c r="AV26" s="124"/>
      <c r="AW26" s="124"/>
      <c r="AX26" s="124"/>
      <c r="AY26" s="124"/>
      <c r="AZ26" s="124"/>
      <c r="BA26" s="124"/>
      <c r="BB26" s="124"/>
      <c r="BC26" s="124"/>
      <c r="BD26" s="124"/>
      <c r="BE26" s="124"/>
      <c r="BF26" s="124"/>
      <c r="BG26" s="124"/>
      <c r="BH26" s="124"/>
      <c r="BI26" s="124"/>
      <c r="BJ26" s="124"/>
      <c r="BK26" s="124"/>
      <c r="BL26" s="124"/>
      <c r="BM26" s="58"/>
      <c r="BN26" s="124"/>
      <c r="BO26" s="124">
        <v>1</v>
      </c>
      <c r="BP26" s="51">
        <v>1</v>
      </c>
      <c r="BQ26" s="51">
        <v>1</v>
      </c>
      <c r="BR26" s="57"/>
      <c r="BS26" s="58">
        <v>1</v>
      </c>
      <c r="BT26" s="51">
        <v>1</v>
      </c>
      <c r="BV26" s="177" t="s">
        <v>948</v>
      </c>
    </row>
    <row r="27" spans="1:78" ht="27" customHeight="1" x14ac:dyDescent="0.2">
      <c r="A27" s="57">
        <v>23</v>
      </c>
      <c r="B27" s="58" t="s">
        <v>62</v>
      </c>
      <c r="E27" s="51">
        <v>1</v>
      </c>
      <c r="R27" s="51">
        <v>1</v>
      </c>
      <c r="X27" s="57"/>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v>1</v>
      </c>
      <c r="AV27" s="124"/>
      <c r="AW27" s="124"/>
      <c r="AX27" s="124"/>
      <c r="AY27" s="124"/>
      <c r="AZ27" s="124"/>
      <c r="BA27" s="124"/>
      <c r="BB27" s="124"/>
      <c r="BC27" s="124"/>
      <c r="BD27" s="124"/>
      <c r="BE27" s="124"/>
      <c r="BF27" s="124"/>
      <c r="BG27" s="124"/>
      <c r="BH27" s="124"/>
      <c r="BI27" s="124"/>
      <c r="BJ27" s="124"/>
      <c r="BK27" s="124"/>
      <c r="BL27" s="124"/>
      <c r="BM27" s="58"/>
      <c r="BN27" s="124"/>
      <c r="BO27" s="124">
        <v>1</v>
      </c>
      <c r="BP27" s="51">
        <v>1</v>
      </c>
      <c r="BQ27" s="51">
        <v>1</v>
      </c>
      <c r="BR27" s="57"/>
      <c r="BS27" s="58">
        <v>1</v>
      </c>
      <c r="BT27" s="51">
        <v>1</v>
      </c>
      <c r="BV27" s="177" t="s">
        <v>909</v>
      </c>
    </row>
    <row r="28" spans="1:78" ht="27" customHeight="1" x14ac:dyDescent="0.2">
      <c r="A28" s="57">
        <v>24</v>
      </c>
      <c r="B28" s="58" t="s">
        <v>62</v>
      </c>
      <c r="Q28" s="51">
        <v>1</v>
      </c>
      <c r="X28" s="57"/>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v>1</v>
      </c>
      <c r="AV28" s="124"/>
      <c r="AW28" s="124"/>
      <c r="AX28" s="124"/>
      <c r="AY28" s="124"/>
      <c r="AZ28" s="124"/>
      <c r="BA28" s="124"/>
      <c r="BB28" s="124"/>
      <c r="BC28" s="124"/>
      <c r="BD28" s="124"/>
      <c r="BE28" s="124"/>
      <c r="BF28" s="124"/>
      <c r="BG28" s="124"/>
      <c r="BH28" s="124"/>
      <c r="BI28" s="124"/>
      <c r="BJ28" s="124"/>
      <c r="BK28" s="124"/>
      <c r="BL28" s="124"/>
      <c r="BM28" s="58"/>
      <c r="BN28" s="124"/>
      <c r="BO28" s="124"/>
      <c r="BP28" s="51">
        <v>1</v>
      </c>
      <c r="BQ28" s="51">
        <v>1</v>
      </c>
      <c r="BR28" s="57"/>
      <c r="BS28" s="58">
        <v>1</v>
      </c>
      <c r="BT28" s="51">
        <v>1</v>
      </c>
      <c r="BV28" s="177" t="s">
        <v>912</v>
      </c>
    </row>
    <row r="29" spans="1:78" ht="27" customHeight="1" x14ac:dyDescent="0.2">
      <c r="A29" s="57">
        <v>25</v>
      </c>
      <c r="B29" s="58" t="s">
        <v>62</v>
      </c>
      <c r="R29" s="51">
        <v>1</v>
      </c>
      <c r="X29" s="57"/>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v>1</v>
      </c>
      <c r="AV29" s="124"/>
      <c r="AW29" s="124"/>
      <c r="AX29" s="124"/>
      <c r="AY29" s="124"/>
      <c r="AZ29" s="124"/>
      <c r="BA29" s="124"/>
      <c r="BB29" s="124"/>
      <c r="BC29" s="124"/>
      <c r="BD29" s="124"/>
      <c r="BE29" s="124"/>
      <c r="BF29" s="124"/>
      <c r="BG29" s="124"/>
      <c r="BH29" s="124"/>
      <c r="BI29" s="124"/>
      <c r="BJ29" s="124"/>
      <c r="BK29" s="124"/>
      <c r="BL29" s="124"/>
      <c r="BM29" s="58"/>
      <c r="BN29" s="124"/>
      <c r="BO29" s="124"/>
      <c r="BP29" s="51">
        <v>1</v>
      </c>
      <c r="BQ29" s="51">
        <v>1</v>
      </c>
      <c r="BR29" s="57"/>
      <c r="BS29" s="58">
        <v>1</v>
      </c>
      <c r="BT29" s="51">
        <v>1</v>
      </c>
      <c r="BV29" s="177" t="s">
        <v>913</v>
      </c>
    </row>
    <row r="30" spans="1:78" ht="27" customHeight="1" x14ac:dyDescent="0.2">
      <c r="A30" s="340" t="s">
        <v>496</v>
      </c>
      <c r="B30" s="341"/>
      <c r="C30" s="189">
        <v>2</v>
      </c>
      <c r="D30" s="189">
        <v>0</v>
      </c>
      <c r="E30" s="189">
        <v>4</v>
      </c>
      <c r="F30" s="189">
        <v>0</v>
      </c>
      <c r="G30" s="189">
        <v>0</v>
      </c>
      <c r="H30" s="189">
        <v>2</v>
      </c>
      <c r="I30" s="189">
        <v>0</v>
      </c>
      <c r="J30" s="189">
        <v>6</v>
      </c>
      <c r="K30" s="189">
        <v>0</v>
      </c>
      <c r="L30" s="189">
        <v>0</v>
      </c>
      <c r="M30" s="189">
        <v>0</v>
      </c>
      <c r="N30" s="189">
        <v>0</v>
      </c>
      <c r="O30" s="189">
        <v>2</v>
      </c>
      <c r="P30" s="189">
        <v>0</v>
      </c>
      <c r="Q30" s="189">
        <v>1</v>
      </c>
      <c r="R30" s="189">
        <v>10</v>
      </c>
      <c r="S30" s="189">
        <v>0</v>
      </c>
      <c r="T30" s="189">
        <v>0</v>
      </c>
      <c r="U30" s="189">
        <v>0</v>
      </c>
      <c r="V30" s="189">
        <v>0</v>
      </c>
      <c r="W30" s="189">
        <v>0</v>
      </c>
      <c r="X30" s="80"/>
      <c r="Y30" s="189">
        <v>0</v>
      </c>
      <c r="Z30" s="189">
        <v>0</v>
      </c>
      <c r="AA30" s="189">
        <v>0</v>
      </c>
      <c r="AB30" s="189">
        <v>0</v>
      </c>
      <c r="AC30" s="189">
        <v>0</v>
      </c>
      <c r="AD30" s="189">
        <v>0</v>
      </c>
      <c r="AE30" s="189">
        <v>0</v>
      </c>
      <c r="AF30" s="189">
        <v>0</v>
      </c>
      <c r="AG30" s="189">
        <v>0</v>
      </c>
      <c r="AH30" s="189">
        <v>0</v>
      </c>
      <c r="AI30" s="189">
        <v>0</v>
      </c>
      <c r="AJ30" s="189">
        <v>0</v>
      </c>
      <c r="AK30" s="189">
        <v>0</v>
      </c>
      <c r="AL30" s="189">
        <v>0</v>
      </c>
      <c r="AM30" s="189">
        <v>0</v>
      </c>
      <c r="AN30" s="189">
        <v>0</v>
      </c>
      <c r="AO30" s="189">
        <v>0</v>
      </c>
      <c r="AP30" s="189">
        <v>0</v>
      </c>
      <c r="AQ30" s="189">
        <v>0</v>
      </c>
      <c r="AR30" s="189">
        <v>0</v>
      </c>
      <c r="AS30" s="189">
        <v>0</v>
      </c>
      <c r="AT30" s="189">
        <v>0</v>
      </c>
      <c r="AU30" s="189">
        <v>12</v>
      </c>
      <c r="AV30" s="189">
        <v>0</v>
      </c>
      <c r="AW30" s="189">
        <v>0</v>
      </c>
      <c r="AX30" s="189">
        <v>0</v>
      </c>
      <c r="AY30" s="189">
        <v>0</v>
      </c>
      <c r="AZ30" s="189">
        <v>0</v>
      </c>
      <c r="BA30" s="189">
        <v>0</v>
      </c>
      <c r="BB30" s="189">
        <v>0</v>
      </c>
      <c r="BC30" s="189">
        <v>0</v>
      </c>
      <c r="BD30" s="189">
        <v>0</v>
      </c>
      <c r="BE30" s="189">
        <v>0</v>
      </c>
      <c r="BF30" s="189">
        <v>0</v>
      </c>
      <c r="BG30" s="189">
        <v>0</v>
      </c>
      <c r="BH30" s="189">
        <v>0</v>
      </c>
      <c r="BI30" s="189">
        <v>0</v>
      </c>
      <c r="BJ30" s="189">
        <v>0</v>
      </c>
      <c r="BK30" s="189">
        <v>0</v>
      </c>
      <c r="BL30" s="189">
        <v>0</v>
      </c>
      <c r="BM30" s="189">
        <v>0</v>
      </c>
      <c r="BN30" s="189">
        <v>0</v>
      </c>
      <c r="BO30" s="189">
        <v>7</v>
      </c>
      <c r="BP30" s="189">
        <v>12</v>
      </c>
      <c r="BQ30" s="189">
        <v>12</v>
      </c>
      <c r="BR30" s="190">
        <v>4.2361111111111106E-2</v>
      </c>
      <c r="BS30" s="189">
        <v>11</v>
      </c>
      <c r="BT30" s="189">
        <v>12</v>
      </c>
      <c r="BU30" s="189">
        <v>0</v>
      </c>
      <c r="BV30" s="178"/>
    </row>
    <row r="31" spans="1:78" ht="27" customHeight="1" x14ac:dyDescent="0.2">
      <c r="A31" s="57">
        <v>26</v>
      </c>
      <c r="B31" s="58" t="s">
        <v>117</v>
      </c>
      <c r="C31" s="51">
        <v>0</v>
      </c>
      <c r="D31" s="51">
        <v>0</v>
      </c>
      <c r="E31" s="51">
        <v>0</v>
      </c>
      <c r="F31" s="51">
        <v>1</v>
      </c>
      <c r="G31" s="51">
        <v>0</v>
      </c>
      <c r="H31" s="51">
        <v>1</v>
      </c>
      <c r="I31" s="51">
        <v>0</v>
      </c>
      <c r="J31" s="51">
        <v>1</v>
      </c>
      <c r="K31" s="51">
        <v>0</v>
      </c>
      <c r="L31" s="51">
        <v>0</v>
      </c>
      <c r="M31" s="51">
        <v>0</v>
      </c>
      <c r="N31" s="51">
        <v>0</v>
      </c>
      <c r="O31" s="51">
        <v>0</v>
      </c>
      <c r="P31" s="51">
        <v>0</v>
      </c>
      <c r="Q31" s="51">
        <v>0</v>
      </c>
      <c r="R31" s="51">
        <v>0</v>
      </c>
      <c r="S31" s="51">
        <v>0</v>
      </c>
      <c r="T31" s="51">
        <v>0</v>
      </c>
      <c r="U31" s="51">
        <v>0</v>
      </c>
      <c r="V31" s="51">
        <v>0</v>
      </c>
      <c r="W31" s="51">
        <v>0</v>
      </c>
      <c r="X31" s="62" t="s">
        <v>964</v>
      </c>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v>1</v>
      </c>
      <c r="AV31" s="124"/>
      <c r="AW31" s="124"/>
      <c r="AX31" s="124"/>
      <c r="AY31" s="124"/>
      <c r="AZ31" s="124"/>
      <c r="BA31" s="124"/>
      <c r="BB31" s="124"/>
      <c r="BC31" s="124"/>
      <c r="BD31" s="124"/>
      <c r="BE31" s="124"/>
      <c r="BF31" s="124"/>
      <c r="BG31" s="124"/>
      <c r="BH31" s="124"/>
      <c r="BI31" s="124"/>
      <c r="BJ31" s="124"/>
      <c r="BK31" s="124"/>
      <c r="BL31" s="124"/>
      <c r="BM31" s="58"/>
      <c r="BN31" s="124"/>
      <c r="BO31" s="124">
        <v>1</v>
      </c>
      <c r="BP31" s="51">
        <v>1</v>
      </c>
      <c r="BR31" s="57"/>
      <c r="BS31" s="58">
        <v>1</v>
      </c>
      <c r="BT31" s="51">
        <v>1</v>
      </c>
      <c r="BV31" s="177" t="s">
        <v>914</v>
      </c>
    </row>
    <row r="32" spans="1:78" ht="28" customHeight="1" x14ac:dyDescent="0.2">
      <c r="A32" s="340" t="s">
        <v>965</v>
      </c>
      <c r="B32" s="341"/>
      <c r="C32" s="189">
        <v>0</v>
      </c>
      <c r="D32" s="189">
        <v>0</v>
      </c>
      <c r="E32" s="189">
        <v>0</v>
      </c>
      <c r="F32" s="189">
        <v>1</v>
      </c>
      <c r="G32" s="189">
        <v>0</v>
      </c>
      <c r="H32" s="189">
        <v>0</v>
      </c>
      <c r="I32" s="189">
        <v>0</v>
      </c>
      <c r="J32" s="189">
        <v>1</v>
      </c>
      <c r="K32" s="189">
        <v>0</v>
      </c>
      <c r="L32" s="189">
        <v>0</v>
      </c>
      <c r="M32" s="189">
        <v>0</v>
      </c>
      <c r="N32" s="189">
        <v>0</v>
      </c>
      <c r="O32" s="189">
        <v>0</v>
      </c>
      <c r="P32" s="189">
        <v>0</v>
      </c>
      <c r="Q32" s="189">
        <v>0</v>
      </c>
      <c r="R32" s="189">
        <v>0</v>
      </c>
      <c r="S32" s="189">
        <v>0</v>
      </c>
      <c r="T32" s="189">
        <v>0</v>
      </c>
      <c r="U32" s="189">
        <v>0</v>
      </c>
      <c r="V32" s="189">
        <v>0</v>
      </c>
      <c r="W32" s="189">
        <v>0</v>
      </c>
      <c r="X32" s="80"/>
      <c r="Y32" s="78">
        <v>0</v>
      </c>
      <c r="Z32" s="78">
        <v>0</v>
      </c>
      <c r="AA32" s="78">
        <v>0</v>
      </c>
      <c r="AB32" s="78">
        <v>0</v>
      </c>
      <c r="AC32" s="78">
        <v>0</v>
      </c>
      <c r="AD32" s="78">
        <v>0</v>
      </c>
      <c r="AE32" s="78">
        <v>0</v>
      </c>
      <c r="AF32" s="78">
        <v>0</v>
      </c>
      <c r="AG32" s="78">
        <v>0</v>
      </c>
      <c r="AH32" s="78">
        <v>0</v>
      </c>
      <c r="AI32" s="78">
        <v>0</v>
      </c>
      <c r="AJ32" s="78">
        <v>0</v>
      </c>
      <c r="AK32" s="78">
        <v>0</v>
      </c>
      <c r="AL32" s="78">
        <v>0</v>
      </c>
      <c r="AM32" s="78"/>
      <c r="AN32" s="78">
        <v>0</v>
      </c>
      <c r="AO32" s="78">
        <v>0</v>
      </c>
      <c r="AP32" s="78">
        <v>0</v>
      </c>
      <c r="AQ32" s="78">
        <v>0</v>
      </c>
      <c r="AR32" s="78">
        <v>0</v>
      </c>
      <c r="AS32" s="78">
        <v>0</v>
      </c>
      <c r="AT32" s="78">
        <v>0</v>
      </c>
      <c r="AU32" s="78">
        <v>1</v>
      </c>
      <c r="AV32" s="78">
        <v>0</v>
      </c>
      <c r="AW32" s="78">
        <v>0</v>
      </c>
      <c r="AX32" s="78">
        <v>0</v>
      </c>
      <c r="AY32" s="78">
        <v>0</v>
      </c>
      <c r="AZ32" s="78">
        <v>0</v>
      </c>
      <c r="BA32" s="78">
        <v>0</v>
      </c>
      <c r="BB32" s="78">
        <v>0</v>
      </c>
      <c r="BC32" s="78">
        <v>0</v>
      </c>
      <c r="BD32" s="78">
        <v>0</v>
      </c>
      <c r="BE32" s="78">
        <v>0</v>
      </c>
      <c r="BF32" s="78">
        <v>0</v>
      </c>
      <c r="BG32" s="78">
        <v>0</v>
      </c>
      <c r="BH32" s="78">
        <v>0</v>
      </c>
      <c r="BI32" s="78">
        <v>0</v>
      </c>
      <c r="BJ32" s="78">
        <v>0</v>
      </c>
      <c r="BK32" s="78">
        <v>0</v>
      </c>
      <c r="BL32" s="78">
        <v>0</v>
      </c>
      <c r="BM32" s="78">
        <v>0</v>
      </c>
      <c r="BN32" s="78">
        <v>0</v>
      </c>
      <c r="BO32" s="78">
        <v>1</v>
      </c>
      <c r="BP32" s="78">
        <v>1</v>
      </c>
      <c r="BQ32" s="78"/>
      <c r="BR32" s="78"/>
      <c r="BS32" s="78">
        <v>1</v>
      </c>
      <c r="BT32" s="78">
        <v>1</v>
      </c>
      <c r="BU32" s="78"/>
      <c r="BV32" s="178"/>
      <c r="BW32" s="56"/>
      <c r="BX32" s="56"/>
      <c r="BY32" s="56"/>
      <c r="BZ32" s="124"/>
    </row>
    <row r="33" spans="1:80" ht="40" customHeight="1" x14ac:dyDescent="0.2">
      <c r="A33" s="338" t="s">
        <v>311</v>
      </c>
      <c r="B33" s="338"/>
      <c r="C33" s="186">
        <v>6</v>
      </c>
      <c r="D33" s="186">
        <v>3</v>
      </c>
      <c r="E33" s="186">
        <v>6</v>
      </c>
      <c r="F33" s="186">
        <v>5</v>
      </c>
      <c r="G33" s="186">
        <v>3</v>
      </c>
      <c r="H33" s="186">
        <v>12</v>
      </c>
      <c r="I33" s="186">
        <v>0</v>
      </c>
      <c r="J33" s="186">
        <v>10</v>
      </c>
      <c r="K33" s="186">
        <v>0</v>
      </c>
      <c r="L33" s="186">
        <v>0</v>
      </c>
      <c r="M33" s="186">
        <v>0</v>
      </c>
      <c r="N33" s="186">
        <v>0</v>
      </c>
      <c r="O33" s="186">
        <v>5</v>
      </c>
      <c r="P33" s="186">
        <v>0</v>
      </c>
      <c r="Q33" s="186">
        <v>3</v>
      </c>
      <c r="R33" s="186">
        <v>13</v>
      </c>
      <c r="S33" s="186">
        <v>1</v>
      </c>
      <c r="T33" s="186">
        <v>0</v>
      </c>
      <c r="U33" s="186">
        <v>0</v>
      </c>
      <c r="V33" s="186">
        <v>0</v>
      </c>
      <c r="W33" s="186">
        <v>0</v>
      </c>
      <c r="X33" s="187"/>
      <c r="Y33" s="186">
        <v>0</v>
      </c>
      <c r="Z33" s="186">
        <v>0</v>
      </c>
      <c r="AA33" s="186">
        <v>0</v>
      </c>
      <c r="AB33" s="186">
        <v>0</v>
      </c>
      <c r="AC33" s="186">
        <v>0</v>
      </c>
      <c r="AD33" s="186">
        <v>0</v>
      </c>
      <c r="AE33" s="186">
        <v>0</v>
      </c>
      <c r="AF33" s="186">
        <v>0</v>
      </c>
      <c r="AG33" s="186">
        <v>0</v>
      </c>
      <c r="AH33" s="186">
        <v>0</v>
      </c>
      <c r="AI33" s="186">
        <v>0</v>
      </c>
      <c r="AJ33" s="186">
        <v>0</v>
      </c>
      <c r="AK33" s="186">
        <v>0</v>
      </c>
      <c r="AL33" s="186">
        <v>0</v>
      </c>
      <c r="AM33" s="186">
        <v>0</v>
      </c>
      <c r="AN33" s="186">
        <v>0</v>
      </c>
      <c r="AO33" s="186">
        <v>0</v>
      </c>
      <c r="AP33" s="186">
        <v>0</v>
      </c>
      <c r="AQ33" s="186">
        <v>0</v>
      </c>
      <c r="AR33" s="186">
        <v>0</v>
      </c>
      <c r="AS33" s="186">
        <v>0</v>
      </c>
      <c r="AT33" s="186">
        <v>0</v>
      </c>
      <c r="AU33" s="186">
        <v>17</v>
      </c>
      <c r="AV33" s="186">
        <v>1</v>
      </c>
      <c r="AW33" s="186">
        <v>0</v>
      </c>
      <c r="AX33" s="186">
        <v>0</v>
      </c>
      <c r="AY33" s="186">
        <v>0</v>
      </c>
      <c r="AZ33" s="186">
        <v>0</v>
      </c>
      <c r="BA33" s="186">
        <v>0</v>
      </c>
      <c r="BB33" s="186">
        <v>0</v>
      </c>
      <c r="BC33" s="186">
        <v>0</v>
      </c>
      <c r="BD33" s="186">
        <v>0</v>
      </c>
      <c r="BE33" s="186">
        <v>0</v>
      </c>
      <c r="BF33" s="186">
        <v>0</v>
      </c>
      <c r="BG33" s="186">
        <v>0</v>
      </c>
      <c r="BH33" s="186">
        <v>2</v>
      </c>
      <c r="BI33" s="186">
        <v>1</v>
      </c>
      <c r="BJ33" s="186">
        <v>0</v>
      </c>
      <c r="BK33" s="186">
        <v>0</v>
      </c>
      <c r="BL33" s="186">
        <v>0</v>
      </c>
      <c r="BM33" s="186">
        <v>0</v>
      </c>
      <c r="BN33" s="186">
        <v>2</v>
      </c>
      <c r="BO33" s="186">
        <v>13</v>
      </c>
      <c r="BP33" s="186">
        <v>26</v>
      </c>
      <c r="BQ33" s="186">
        <v>20</v>
      </c>
      <c r="BR33" s="186">
        <v>9</v>
      </c>
      <c r="BS33" s="186">
        <v>17</v>
      </c>
      <c r="BT33" s="186">
        <v>23</v>
      </c>
      <c r="BU33" s="186">
        <v>3</v>
      </c>
      <c r="BV33" s="188"/>
      <c r="BY33" s="75"/>
      <c r="BZ33" s="75"/>
      <c r="CA33" s="75"/>
      <c r="CB33" s="75"/>
    </row>
    <row r="34" spans="1:80" ht="27" customHeight="1" x14ac:dyDescent="0.2">
      <c r="BV34" s="179"/>
    </row>
  </sheetData>
  <mergeCells count="27">
    <mergeCell ref="A32:B32"/>
    <mergeCell ref="A33:B33"/>
    <mergeCell ref="O2:P2"/>
    <mergeCell ref="Q2:T2"/>
    <mergeCell ref="U2:W2"/>
    <mergeCell ref="F2:F3"/>
    <mergeCell ref="C2:C3"/>
    <mergeCell ref="A1:B2"/>
    <mergeCell ref="C1:W1"/>
    <mergeCell ref="D2:E2"/>
    <mergeCell ref="G2:G3"/>
    <mergeCell ref="H2:J2"/>
    <mergeCell ref="K2:K3"/>
    <mergeCell ref="L2:L3"/>
    <mergeCell ref="M2:N2"/>
    <mergeCell ref="A17:B17"/>
    <mergeCell ref="A30:B30"/>
    <mergeCell ref="BH2:BO2"/>
    <mergeCell ref="X1:BO1"/>
    <mergeCell ref="BT1:BU2"/>
    <mergeCell ref="BV1:BV3"/>
    <mergeCell ref="AL2:AU2"/>
    <mergeCell ref="AV2:BG2"/>
    <mergeCell ref="Y2:AE2"/>
    <mergeCell ref="AF2:AK2"/>
    <mergeCell ref="BP1:BQ2"/>
    <mergeCell ref="BR1:BS2"/>
  </mergeCells>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sheetPr>
  <dimension ref="A1:AR102"/>
  <sheetViews>
    <sheetView zoomScale="80" zoomScaleNormal="80" zoomScalePageLayoutView="80" workbookViewId="0">
      <selection sqref="A1:P2"/>
    </sheetView>
  </sheetViews>
  <sheetFormatPr baseColWidth="10" defaultColWidth="12" defaultRowHeight="25" customHeight="1" x14ac:dyDescent="0.2"/>
  <cols>
    <col min="1" max="1" width="12.5" style="27" customWidth="1"/>
    <col min="2" max="2" width="12.83203125" style="27" customWidth="1"/>
    <col min="3" max="11" width="12" style="27"/>
    <col min="12" max="12" width="13.5" style="27" customWidth="1"/>
    <col min="13" max="16384" width="12" style="27"/>
  </cols>
  <sheetData>
    <row r="1" spans="1:44" ht="25" customHeight="1" x14ac:dyDescent="0.2">
      <c r="A1" s="342" t="s">
        <v>1481</v>
      </c>
      <c r="B1" s="343"/>
      <c r="C1" s="343"/>
      <c r="D1" s="343"/>
      <c r="E1" s="343"/>
      <c r="F1" s="343"/>
      <c r="G1" s="343"/>
      <c r="H1" s="343"/>
      <c r="I1" s="343"/>
      <c r="J1" s="343"/>
      <c r="K1" s="343"/>
      <c r="L1" s="343"/>
      <c r="M1" s="343"/>
      <c r="N1" s="343"/>
      <c r="O1" s="343"/>
      <c r="P1" s="344"/>
    </row>
    <row r="2" spans="1:44" ht="25" customHeight="1" x14ac:dyDescent="0.2">
      <c r="A2" s="345"/>
      <c r="B2" s="346"/>
      <c r="C2" s="346"/>
      <c r="D2" s="346"/>
      <c r="E2" s="346"/>
      <c r="F2" s="346"/>
      <c r="G2" s="346"/>
      <c r="H2" s="346"/>
      <c r="I2" s="346"/>
      <c r="J2" s="346"/>
      <c r="K2" s="346"/>
      <c r="L2" s="346"/>
      <c r="M2" s="346"/>
      <c r="N2" s="346"/>
      <c r="O2" s="346"/>
      <c r="P2" s="347"/>
    </row>
    <row r="4" spans="1:44" ht="25" customHeight="1" x14ac:dyDescent="0.2">
      <c r="A4" s="348" t="s">
        <v>976</v>
      </c>
      <c r="B4" s="351" t="s">
        <v>25</v>
      </c>
      <c r="C4" s="351"/>
      <c r="D4" s="351"/>
      <c r="E4" s="351"/>
      <c r="F4" s="351"/>
      <c r="G4" s="351"/>
      <c r="H4" s="351"/>
      <c r="I4" s="351" t="s">
        <v>51</v>
      </c>
      <c r="J4" s="351"/>
      <c r="K4" s="351"/>
      <c r="L4" s="351"/>
      <c r="M4" s="351"/>
      <c r="N4" s="351"/>
      <c r="O4" s="351" t="s">
        <v>26</v>
      </c>
      <c r="P4" s="351"/>
      <c r="Q4" s="351"/>
      <c r="R4" s="351"/>
      <c r="S4" s="351"/>
      <c r="T4" s="351"/>
      <c r="U4" s="351"/>
      <c r="V4" s="351"/>
      <c r="W4" s="351"/>
      <c r="X4" s="351"/>
      <c r="Y4" s="351" t="s">
        <v>37</v>
      </c>
      <c r="Z4" s="351"/>
      <c r="AA4" s="351"/>
      <c r="AB4" s="351"/>
      <c r="AC4" s="351"/>
      <c r="AD4" s="351"/>
      <c r="AE4" s="351"/>
      <c r="AF4" s="351"/>
      <c r="AG4" s="351"/>
      <c r="AH4" s="351"/>
      <c r="AI4" s="351"/>
      <c r="AJ4" s="351"/>
      <c r="AK4" s="125" t="s">
        <v>41</v>
      </c>
      <c r="AL4" s="125" t="s">
        <v>44</v>
      </c>
      <c r="AM4" s="125" t="s">
        <v>138</v>
      </c>
      <c r="AN4" s="125" t="s">
        <v>977</v>
      </c>
      <c r="AO4" s="125" t="s">
        <v>43</v>
      </c>
      <c r="AP4" s="125" t="s">
        <v>47</v>
      </c>
      <c r="AQ4" s="125" t="s">
        <v>48</v>
      </c>
      <c r="AR4" s="125" t="s">
        <v>974</v>
      </c>
    </row>
    <row r="5" spans="1:44" ht="25" customHeight="1" x14ac:dyDescent="0.2">
      <c r="A5" s="348"/>
      <c r="B5" s="360">
        <v>0</v>
      </c>
      <c r="C5" s="360"/>
      <c r="D5" s="360"/>
      <c r="E5" s="360"/>
      <c r="F5" s="360"/>
      <c r="G5" s="360"/>
      <c r="H5" s="360"/>
      <c r="I5" s="360">
        <v>0</v>
      </c>
      <c r="J5" s="360"/>
      <c r="K5" s="360"/>
      <c r="L5" s="360"/>
      <c r="M5" s="360"/>
      <c r="N5" s="360"/>
      <c r="O5" s="360">
        <v>1</v>
      </c>
      <c r="P5" s="360"/>
      <c r="Q5" s="360"/>
      <c r="R5" s="360"/>
      <c r="S5" s="360"/>
      <c r="T5" s="360"/>
      <c r="U5" s="360"/>
      <c r="V5" s="360"/>
      <c r="W5" s="360"/>
      <c r="X5" s="360"/>
      <c r="Y5" s="360">
        <v>1</v>
      </c>
      <c r="Z5" s="360"/>
      <c r="AA5" s="360"/>
      <c r="AB5" s="360"/>
      <c r="AC5" s="360"/>
      <c r="AD5" s="360"/>
      <c r="AE5" s="360"/>
      <c r="AF5" s="360"/>
      <c r="AG5" s="360"/>
      <c r="AH5" s="360"/>
      <c r="AI5" s="360"/>
      <c r="AJ5" s="360"/>
      <c r="AK5" s="65">
        <v>1</v>
      </c>
      <c r="AL5" s="25">
        <v>0</v>
      </c>
      <c r="AM5" s="65">
        <v>0</v>
      </c>
      <c r="AN5" s="25">
        <v>1</v>
      </c>
      <c r="AO5" s="65">
        <v>0</v>
      </c>
      <c r="AP5" s="65">
        <v>0</v>
      </c>
      <c r="AQ5" s="65">
        <v>0</v>
      </c>
      <c r="AR5" s="25">
        <f>SUM(B5:AQ5)</f>
        <v>4</v>
      </c>
    </row>
    <row r="6" spans="1:44" ht="25" customHeight="1" x14ac:dyDescent="0.2">
      <c r="A6" s="348"/>
      <c r="B6" s="125" t="s">
        <v>27</v>
      </c>
      <c r="C6" s="125" t="s">
        <v>28</v>
      </c>
      <c r="D6" s="125" t="s">
        <v>29</v>
      </c>
      <c r="E6" s="125" t="s">
        <v>30</v>
      </c>
      <c r="F6" s="125" t="s">
        <v>169</v>
      </c>
      <c r="G6" s="125" t="s">
        <v>171</v>
      </c>
      <c r="H6" s="125" t="s">
        <v>40</v>
      </c>
      <c r="I6" s="125" t="s">
        <v>19</v>
      </c>
      <c r="J6" s="125" t="s">
        <v>31</v>
      </c>
      <c r="K6" s="125" t="s">
        <v>32</v>
      </c>
      <c r="L6" s="125" t="s">
        <v>33</v>
      </c>
      <c r="M6" s="125" t="s">
        <v>310</v>
      </c>
      <c r="N6" s="125" t="s">
        <v>40</v>
      </c>
      <c r="O6" s="125" t="s">
        <v>34</v>
      </c>
      <c r="P6" s="125" t="s">
        <v>35</v>
      </c>
      <c r="Q6" s="125" t="s">
        <v>36</v>
      </c>
      <c r="R6" s="125" t="s">
        <v>49</v>
      </c>
      <c r="S6" s="125" t="s">
        <v>79</v>
      </c>
      <c r="T6" s="125" t="s">
        <v>102</v>
      </c>
      <c r="U6" s="125" t="s">
        <v>277</v>
      </c>
      <c r="V6" s="125" t="s">
        <v>279</v>
      </c>
      <c r="W6" s="125" t="s">
        <v>283</v>
      </c>
      <c r="X6" s="125" t="s">
        <v>40</v>
      </c>
      <c r="Y6" s="125" t="s">
        <v>7</v>
      </c>
      <c r="Z6" s="125" t="s">
        <v>50</v>
      </c>
      <c r="AA6" s="125" t="s">
        <v>38</v>
      </c>
      <c r="AB6" s="125" t="s">
        <v>39</v>
      </c>
      <c r="AC6" s="125" t="s">
        <v>284</v>
      </c>
      <c r="AD6" s="125" t="s">
        <v>17</v>
      </c>
      <c r="AE6" s="125" t="s">
        <v>6</v>
      </c>
      <c r="AF6" s="125" t="s">
        <v>46</v>
      </c>
      <c r="AG6" s="125" t="s">
        <v>22</v>
      </c>
      <c r="AH6" s="125" t="s">
        <v>42</v>
      </c>
      <c r="AI6" s="125" t="s">
        <v>45</v>
      </c>
      <c r="AJ6" s="125" t="s">
        <v>40</v>
      </c>
      <c r="AK6" s="125" t="s">
        <v>975</v>
      </c>
    </row>
    <row r="7" spans="1:44" ht="25" customHeight="1" x14ac:dyDescent="0.2">
      <c r="A7" s="348"/>
      <c r="B7" s="65">
        <v>0</v>
      </c>
      <c r="C7" s="65">
        <v>0</v>
      </c>
      <c r="D7" s="65">
        <v>0</v>
      </c>
      <c r="E7" s="65">
        <v>0</v>
      </c>
      <c r="F7" s="65">
        <v>0</v>
      </c>
      <c r="G7" s="65">
        <v>0</v>
      </c>
      <c r="H7" s="65">
        <v>0</v>
      </c>
      <c r="I7" s="65">
        <v>0</v>
      </c>
      <c r="J7" s="65">
        <v>0</v>
      </c>
      <c r="K7" s="65">
        <v>0</v>
      </c>
      <c r="L7" s="65">
        <v>0</v>
      </c>
      <c r="M7" s="65">
        <v>0</v>
      </c>
      <c r="N7" s="65">
        <v>0</v>
      </c>
      <c r="O7" s="65">
        <v>0</v>
      </c>
      <c r="P7" s="65">
        <v>0</v>
      </c>
      <c r="Q7" s="65">
        <v>0</v>
      </c>
      <c r="R7" s="65">
        <v>0</v>
      </c>
      <c r="S7" s="65">
        <v>0</v>
      </c>
      <c r="T7" s="65">
        <v>0</v>
      </c>
      <c r="U7" s="65">
        <v>0</v>
      </c>
      <c r="V7" s="65">
        <v>0</v>
      </c>
      <c r="W7" s="65">
        <v>0</v>
      </c>
      <c r="X7" s="65">
        <v>1</v>
      </c>
      <c r="Y7" s="65">
        <v>1</v>
      </c>
      <c r="Z7" s="65">
        <v>0</v>
      </c>
      <c r="AA7" s="65">
        <v>0</v>
      </c>
      <c r="AB7" s="65">
        <v>0</v>
      </c>
      <c r="AC7" s="65">
        <v>0</v>
      </c>
      <c r="AD7" s="65">
        <v>0</v>
      </c>
      <c r="AE7" s="65">
        <v>0</v>
      </c>
      <c r="AF7" s="65">
        <v>0</v>
      </c>
      <c r="AG7" s="65">
        <v>0</v>
      </c>
      <c r="AH7" s="65">
        <v>0</v>
      </c>
      <c r="AI7" s="65">
        <v>0</v>
      </c>
      <c r="AJ7" s="65">
        <v>0</v>
      </c>
      <c r="AK7" s="65">
        <f>SUM(B7:AJ7)</f>
        <v>2</v>
      </c>
      <c r="AQ7" s="65"/>
      <c r="AR7" s="65"/>
    </row>
    <row r="9" spans="1:44" ht="25" customHeight="1" x14ac:dyDescent="0.2">
      <c r="A9" s="349" t="s">
        <v>923</v>
      </c>
      <c r="B9" s="366" t="s">
        <v>938</v>
      </c>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49" t="s">
        <v>978</v>
      </c>
    </row>
    <row r="10" spans="1:44" ht="25" customHeight="1" x14ac:dyDescent="0.2">
      <c r="A10" s="355"/>
      <c r="B10" s="351" t="s">
        <v>25</v>
      </c>
      <c r="C10" s="351"/>
      <c r="D10" s="351"/>
      <c r="E10" s="351"/>
      <c r="F10" s="351"/>
      <c r="G10" s="351"/>
      <c r="H10" s="351"/>
      <c r="I10" s="351" t="s">
        <v>51</v>
      </c>
      <c r="J10" s="351"/>
      <c r="K10" s="351"/>
      <c r="L10" s="351"/>
      <c r="M10" s="351"/>
      <c r="N10" s="351"/>
      <c r="O10" s="351" t="s">
        <v>26</v>
      </c>
      <c r="P10" s="351"/>
      <c r="Q10" s="351"/>
      <c r="R10" s="351"/>
      <c r="S10" s="351"/>
      <c r="T10" s="351"/>
      <c r="U10" s="351"/>
      <c r="V10" s="351"/>
      <c r="W10" s="351"/>
      <c r="X10" s="351"/>
      <c r="Y10" s="351" t="s">
        <v>37</v>
      </c>
      <c r="Z10" s="351"/>
      <c r="AA10" s="351"/>
      <c r="AB10" s="351"/>
      <c r="AC10" s="351"/>
      <c r="AD10" s="351"/>
      <c r="AE10" s="351"/>
      <c r="AF10" s="351"/>
      <c r="AG10" s="351"/>
      <c r="AH10" s="351"/>
      <c r="AI10" s="351"/>
      <c r="AJ10" s="351"/>
      <c r="AK10" s="289" t="s">
        <v>41</v>
      </c>
      <c r="AL10" s="289" t="s">
        <v>44</v>
      </c>
      <c r="AM10" s="289" t="s">
        <v>138</v>
      </c>
      <c r="AN10" s="289" t="s">
        <v>977</v>
      </c>
      <c r="AO10" s="289" t="s">
        <v>43</v>
      </c>
      <c r="AP10" s="289" t="s">
        <v>47</v>
      </c>
      <c r="AQ10" s="289" t="s">
        <v>48</v>
      </c>
      <c r="AR10" s="355"/>
    </row>
    <row r="11" spans="1:44" ht="25" customHeight="1" x14ac:dyDescent="0.2">
      <c r="A11" s="355"/>
      <c r="B11" s="125" t="s">
        <v>27</v>
      </c>
      <c r="C11" s="125" t="s">
        <v>28</v>
      </c>
      <c r="D11" s="125" t="s">
        <v>29</v>
      </c>
      <c r="E11" s="125" t="s">
        <v>30</v>
      </c>
      <c r="F11" s="125" t="s">
        <v>169</v>
      </c>
      <c r="G11" s="125" t="s">
        <v>171</v>
      </c>
      <c r="H11" s="125" t="s">
        <v>40</v>
      </c>
      <c r="I11" s="125" t="s">
        <v>19</v>
      </c>
      <c r="J11" s="125" t="s">
        <v>31</v>
      </c>
      <c r="K11" s="125" t="s">
        <v>32</v>
      </c>
      <c r="L11" s="125" t="s">
        <v>33</v>
      </c>
      <c r="M11" s="125" t="s">
        <v>310</v>
      </c>
      <c r="N11" s="125" t="s">
        <v>40</v>
      </c>
      <c r="O11" s="125" t="s">
        <v>34</v>
      </c>
      <c r="P11" s="125" t="s">
        <v>35</v>
      </c>
      <c r="Q11" s="125" t="s">
        <v>36</v>
      </c>
      <c r="R11" s="125" t="s">
        <v>49</v>
      </c>
      <c r="S11" s="125" t="s">
        <v>79</v>
      </c>
      <c r="T11" s="125" t="s">
        <v>102</v>
      </c>
      <c r="U11" s="125" t="s">
        <v>277</v>
      </c>
      <c r="V11" s="125" t="s">
        <v>279</v>
      </c>
      <c r="W11" s="125" t="s">
        <v>283</v>
      </c>
      <c r="X11" s="125" t="s">
        <v>40</v>
      </c>
      <c r="Y11" s="125" t="s">
        <v>7</v>
      </c>
      <c r="Z11" s="125" t="s">
        <v>50</v>
      </c>
      <c r="AA11" s="125" t="s">
        <v>38</v>
      </c>
      <c r="AB11" s="125" t="s">
        <v>39</v>
      </c>
      <c r="AC11" s="125" t="s">
        <v>284</v>
      </c>
      <c r="AD11" s="125" t="s">
        <v>17</v>
      </c>
      <c r="AE11" s="125" t="s">
        <v>6</v>
      </c>
      <c r="AF11" s="125" t="s">
        <v>46</v>
      </c>
      <c r="AG11" s="125" t="s">
        <v>22</v>
      </c>
      <c r="AH11" s="125" t="s">
        <v>42</v>
      </c>
      <c r="AI11" s="125" t="s">
        <v>45</v>
      </c>
      <c r="AJ11" s="125" t="s">
        <v>40</v>
      </c>
      <c r="AK11" s="289" t="s">
        <v>41</v>
      </c>
      <c r="AL11" s="289" t="s">
        <v>44</v>
      </c>
      <c r="AM11" s="289" t="s">
        <v>138</v>
      </c>
      <c r="AN11" s="289" t="s">
        <v>977</v>
      </c>
      <c r="AO11" s="289" t="s">
        <v>43</v>
      </c>
      <c r="AP11" s="289" t="s">
        <v>47</v>
      </c>
      <c r="AQ11" s="289" t="s">
        <v>48</v>
      </c>
      <c r="AR11" s="350"/>
    </row>
    <row r="12" spans="1:44" s="39" customFormat="1" ht="25" customHeight="1" x14ac:dyDescent="0.2">
      <c r="A12" s="350"/>
      <c r="B12" s="25">
        <v>0</v>
      </c>
      <c r="C12" s="25">
        <v>0</v>
      </c>
      <c r="D12" s="25">
        <v>0</v>
      </c>
      <c r="E12" s="25">
        <v>0</v>
      </c>
      <c r="F12" s="25">
        <v>0</v>
      </c>
      <c r="G12" s="25">
        <v>0</v>
      </c>
      <c r="H12" s="25">
        <v>0</v>
      </c>
      <c r="I12" s="25">
        <v>0</v>
      </c>
      <c r="J12" s="25">
        <v>0</v>
      </c>
      <c r="K12" s="25">
        <v>0</v>
      </c>
      <c r="L12" s="25">
        <v>0</v>
      </c>
      <c r="M12" s="25">
        <v>0</v>
      </c>
      <c r="N12" s="25">
        <v>0</v>
      </c>
      <c r="O12" s="25">
        <v>0</v>
      </c>
      <c r="P12" s="25">
        <v>0</v>
      </c>
      <c r="Q12" s="25">
        <v>0</v>
      </c>
      <c r="R12" s="25">
        <v>0</v>
      </c>
      <c r="S12" s="25">
        <v>0</v>
      </c>
      <c r="T12" s="25">
        <v>0</v>
      </c>
      <c r="U12" s="25">
        <v>0</v>
      </c>
      <c r="V12" s="25">
        <v>0</v>
      </c>
      <c r="W12" s="25">
        <v>0</v>
      </c>
      <c r="X12" s="25">
        <v>17</v>
      </c>
      <c r="Y12" s="25">
        <v>1</v>
      </c>
      <c r="Z12" s="25">
        <v>0</v>
      </c>
      <c r="AA12" s="25">
        <v>0</v>
      </c>
      <c r="AB12" s="25">
        <v>0</v>
      </c>
      <c r="AC12" s="25">
        <v>0</v>
      </c>
      <c r="AD12" s="25">
        <v>0</v>
      </c>
      <c r="AE12" s="25">
        <v>0</v>
      </c>
      <c r="AF12" s="25">
        <v>0</v>
      </c>
      <c r="AG12" s="25">
        <v>0</v>
      </c>
      <c r="AH12" s="25">
        <v>0</v>
      </c>
      <c r="AI12" s="25">
        <v>0</v>
      </c>
      <c r="AJ12" s="25">
        <v>0</v>
      </c>
      <c r="AK12" s="25">
        <v>2</v>
      </c>
      <c r="AL12" s="25">
        <v>0</v>
      </c>
      <c r="AM12" s="25">
        <v>0</v>
      </c>
      <c r="AN12" s="25">
        <v>1</v>
      </c>
      <c r="AO12" s="25">
        <v>0</v>
      </c>
      <c r="AP12" s="25">
        <v>0</v>
      </c>
      <c r="AQ12" s="25">
        <v>2</v>
      </c>
      <c r="AR12" s="25">
        <f>SUM(B12:AQ12)</f>
        <v>23</v>
      </c>
    </row>
    <row r="14" spans="1:44" ht="25" customHeight="1" x14ac:dyDescent="0.2">
      <c r="A14" s="348" t="s">
        <v>939</v>
      </c>
      <c r="B14" s="352" t="s">
        <v>940</v>
      </c>
      <c r="C14" s="353"/>
      <c r="D14" s="353"/>
      <c r="E14" s="353"/>
      <c r="F14" s="353"/>
      <c r="G14" s="353"/>
      <c r="H14" s="353"/>
      <c r="I14" s="353"/>
      <c r="J14" s="353"/>
      <c r="K14" s="353"/>
      <c r="L14" s="353"/>
      <c r="M14" s="354"/>
      <c r="N14" s="349" t="s">
        <v>931</v>
      </c>
    </row>
    <row r="15" spans="1:44" ht="25" customHeight="1" x14ac:dyDescent="0.2">
      <c r="A15" s="348"/>
      <c r="B15" s="348" t="s">
        <v>921</v>
      </c>
      <c r="C15" s="348"/>
      <c r="D15" s="348" t="s">
        <v>51</v>
      </c>
      <c r="E15" s="348"/>
      <c r="F15" s="348" t="s">
        <v>26</v>
      </c>
      <c r="G15" s="348"/>
      <c r="H15" s="348" t="s">
        <v>922</v>
      </c>
      <c r="I15" s="348"/>
      <c r="J15" s="348" t="s">
        <v>44</v>
      </c>
      <c r="K15" s="348"/>
      <c r="L15" s="348" t="s">
        <v>57</v>
      </c>
      <c r="M15" s="348"/>
      <c r="N15" s="350"/>
    </row>
    <row r="16" spans="1:44" ht="25" customHeight="1" x14ac:dyDescent="0.2">
      <c r="A16" s="348"/>
      <c r="B16" s="25">
        <v>0</v>
      </c>
      <c r="C16" s="25">
        <v>0</v>
      </c>
      <c r="D16" s="25">
        <v>0</v>
      </c>
      <c r="E16" s="25">
        <v>0</v>
      </c>
      <c r="F16" s="25">
        <v>17</v>
      </c>
      <c r="G16" s="138">
        <f>16*100/17</f>
        <v>94.117647058823536</v>
      </c>
      <c r="H16" s="25">
        <v>1</v>
      </c>
      <c r="I16" s="138">
        <f>1*100/17</f>
        <v>5.882352941176471</v>
      </c>
      <c r="J16" s="25">
        <v>0</v>
      </c>
      <c r="K16" s="25">
        <v>0</v>
      </c>
      <c r="L16" s="25">
        <v>0</v>
      </c>
      <c r="M16" s="25">
        <v>0</v>
      </c>
      <c r="N16" s="25">
        <v>18</v>
      </c>
    </row>
    <row r="17" spans="1:29" ht="25" customHeight="1" x14ac:dyDescent="0.2">
      <c r="B17" s="28"/>
      <c r="C17" s="28"/>
      <c r="D17" s="28"/>
      <c r="E17" s="28"/>
      <c r="F17" s="28"/>
      <c r="G17" s="28"/>
      <c r="H17" s="28"/>
      <c r="I17" s="28"/>
      <c r="J17" s="28"/>
      <c r="K17" s="28"/>
      <c r="L17" s="28"/>
      <c r="M17" s="28"/>
      <c r="N17" s="28"/>
      <c r="O17" s="28"/>
      <c r="P17" s="28"/>
      <c r="Q17" s="28"/>
      <c r="R17" s="28"/>
      <c r="S17" s="28"/>
      <c r="T17" s="28"/>
      <c r="U17" s="28"/>
      <c r="V17" s="28"/>
    </row>
    <row r="18" spans="1:29" s="29" customFormat="1" ht="25" customHeight="1" x14ac:dyDescent="0.2">
      <c r="A18" s="349" t="s">
        <v>924</v>
      </c>
      <c r="B18" s="351" t="s">
        <v>500</v>
      </c>
      <c r="C18" s="351"/>
      <c r="D18" s="351"/>
      <c r="E18" s="351"/>
      <c r="F18" s="351"/>
      <c r="G18" s="351"/>
      <c r="H18" s="351"/>
      <c r="I18" s="351"/>
      <c r="J18" s="351"/>
      <c r="K18" s="351"/>
      <c r="L18" s="351"/>
      <c r="M18" s="351"/>
      <c r="N18" s="351"/>
      <c r="O18" s="351"/>
      <c r="P18" s="351"/>
      <c r="Q18" s="351"/>
      <c r="R18" s="351"/>
      <c r="S18" s="351"/>
      <c r="T18" s="351"/>
      <c r="U18" s="351"/>
      <c r="V18" s="351"/>
    </row>
    <row r="19" spans="1:29" s="29" customFormat="1" ht="25" customHeight="1" x14ac:dyDescent="0.2">
      <c r="A19" s="355"/>
      <c r="B19" s="355" t="s">
        <v>65</v>
      </c>
      <c r="C19" s="356" t="s">
        <v>67</v>
      </c>
      <c r="D19" s="356"/>
      <c r="E19" s="355" t="s">
        <v>68</v>
      </c>
      <c r="F19" s="355" t="s">
        <v>69</v>
      </c>
      <c r="G19" s="355" t="s">
        <v>74</v>
      </c>
      <c r="H19" s="355"/>
      <c r="I19" s="355"/>
      <c r="J19" s="355" t="s">
        <v>66</v>
      </c>
      <c r="K19" s="355" t="s">
        <v>70</v>
      </c>
      <c r="L19" s="355" t="s">
        <v>71</v>
      </c>
      <c r="M19" s="355"/>
      <c r="N19" s="356" t="s">
        <v>72</v>
      </c>
      <c r="O19" s="356"/>
      <c r="P19" s="355" t="s">
        <v>73</v>
      </c>
      <c r="Q19" s="355"/>
      <c r="R19" s="355"/>
      <c r="S19" s="355"/>
      <c r="T19" s="355" t="s">
        <v>78</v>
      </c>
      <c r="U19" s="355"/>
      <c r="V19" s="355"/>
    </row>
    <row r="20" spans="1:29" s="29" customFormat="1" ht="25" customHeight="1" x14ac:dyDescent="0.2">
      <c r="A20" s="355"/>
      <c r="B20" s="355"/>
      <c r="C20" s="112" t="s">
        <v>11</v>
      </c>
      <c r="D20" s="112" t="s">
        <v>12</v>
      </c>
      <c r="E20" s="355"/>
      <c r="F20" s="355"/>
      <c r="G20" s="112" t="s">
        <v>285</v>
      </c>
      <c r="H20" s="112" t="s">
        <v>286</v>
      </c>
      <c r="I20" s="112" t="s">
        <v>119</v>
      </c>
      <c r="J20" s="355"/>
      <c r="K20" s="355"/>
      <c r="L20" s="112" t="s">
        <v>55</v>
      </c>
      <c r="M20" s="112" t="s">
        <v>56</v>
      </c>
      <c r="N20" s="112" t="s">
        <v>64</v>
      </c>
      <c r="O20" s="112" t="s">
        <v>63</v>
      </c>
      <c r="P20" s="112" t="s">
        <v>13</v>
      </c>
      <c r="Q20" s="112" t="s">
        <v>14</v>
      </c>
      <c r="R20" s="112" t="s">
        <v>20</v>
      </c>
      <c r="S20" s="112" t="s">
        <v>18</v>
      </c>
      <c r="T20" s="112" t="s">
        <v>23</v>
      </c>
      <c r="U20" s="112" t="s">
        <v>16</v>
      </c>
      <c r="V20" s="112" t="s">
        <v>21</v>
      </c>
    </row>
    <row r="21" spans="1:29" s="29" customFormat="1" ht="25" customHeight="1" x14ac:dyDescent="0.2">
      <c r="A21" s="355"/>
      <c r="B21" s="65">
        <v>6</v>
      </c>
      <c r="C21" s="65">
        <v>3</v>
      </c>
      <c r="D21" s="65">
        <v>6</v>
      </c>
      <c r="E21" s="65">
        <v>5</v>
      </c>
      <c r="F21" s="65">
        <v>3</v>
      </c>
      <c r="G21" s="65">
        <v>12</v>
      </c>
      <c r="H21" s="65">
        <v>0</v>
      </c>
      <c r="I21" s="65">
        <v>10</v>
      </c>
      <c r="J21" s="65">
        <v>0</v>
      </c>
      <c r="K21" s="65">
        <v>0</v>
      </c>
      <c r="L21" s="65">
        <v>0</v>
      </c>
      <c r="M21" s="65">
        <v>0</v>
      </c>
      <c r="N21" s="65">
        <v>5</v>
      </c>
      <c r="O21" s="65">
        <v>0</v>
      </c>
      <c r="P21" s="65">
        <v>3</v>
      </c>
      <c r="Q21" s="65">
        <v>13</v>
      </c>
      <c r="R21" s="65">
        <v>1</v>
      </c>
      <c r="S21" s="65">
        <v>0</v>
      </c>
      <c r="T21" s="65">
        <v>0</v>
      </c>
      <c r="U21" s="65">
        <v>0</v>
      </c>
      <c r="V21" s="65">
        <v>0</v>
      </c>
      <c r="W21" s="29">
        <f>SUM(B21:V21)</f>
        <v>67</v>
      </c>
    </row>
    <row r="22" spans="1:29" s="29" customFormat="1" ht="25" customHeight="1" x14ac:dyDescent="0.2">
      <c r="A22" s="355"/>
      <c r="B22" s="355" t="s">
        <v>306</v>
      </c>
      <c r="C22" s="355"/>
      <c r="D22" s="355"/>
      <c r="E22" s="355"/>
      <c r="F22" s="355"/>
      <c r="G22" s="355"/>
      <c r="H22" s="355"/>
      <c r="I22" s="355"/>
      <c r="J22" s="355" t="s">
        <v>305</v>
      </c>
      <c r="K22" s="355"/>
      <c r="L22" s="355"/>
      <c r="M22" s="355"/>
      <c r="N22" s="355"/>
      <c r="O22" s="355"/>
      <c r="P22" s="355"/>
      <c r="Q22" s="355"/>
      <c r="R22" s="355"/>
      <c r="S22" s="355"/>
      <c r="T22" s="355"/>
      <c r="U22" s="355"/>
      <c r="V22" s="355"/>
    </row>
    <row r="23" spans="1:29" s="29" customFormat="1" ht="25" customHeight="1" x14ac:dyDescent="0.2">
      <c r="A23" s="350"/>
      <c r="B23" s="361">
        <f>B21+C21+D21+E21+F21+G21+H21+I21</f>
        <v>45</v>
      </c>
      <c r="C23" s="361"/>
      <c r="D23" s="361"/>
      <c r="E23" s="361"/>
      <c r="F23" s="361"/>
      <c r="G23" s="361"/>
      <c r="H23" s="361"/>
      <c r="I23" s="361"/>
      <c r="J23" s="361">
        <f>J21+K21+L21+M21+N21+O21+P21+Q21+R21+S21+T21+U21+V21</f>
        <v>22</v>
      </c>
      <c r="K23" s="361"/>
      <c r="L23" s="361"/>
      <c r="M23" s="361"/>
      <c r="N23" s="361"/>
      <c r="O23" s="361"/>
      <c r="P23" s="361"/>
      <c r="Q23" s="361"/>
      <c r="R23" s="361"/>
      <c r="S23" s="361"/>
      <c r="T23" s="361"/>
      <c r="U23" s="361"/>
      <c r="V23" s="361"/>
    </row>
    <row r="24" spans="1:29" s="29" customFormat="1" ht="25" customHeight="1" x14ac:dyDescent="0.2"/>
    <row r="25" spans="1:29" ht="25" customHeight="1" x14ac:dyDescent="0.2">
      <c r="A25" s="349" t="s">
        <v>925</v>
      </c>
      <c r="B25" s="351" t="s">
        <v>501</v>
      </c>
      <c r="C25" s="351"/>
      <c r="D25" s="351"/>
      <c r="E25" s="351"/>
      <c r="F25" s="351"/>
      <c r="G25" s="351"/>
      <c r="H25" s="351"/>
      <c r="I25" s="351"/>
      <c r="J25" s="351"/>
      <c r="K25" s="351"/>
      <c r="L25" s="351"/>
      <c r="M25" s="351"/>
      <c r="N25" s="348" t="s">
        <v>931</v>
      </c>
    </row>
    <row r="26" spans="1:29" ht="25" customHeight="1" x14ac:dyDescent="0.2">
      <c r="A26" s="355"/>
      <c r="B26" s="125" t="s">
        <v>973</v>
      </c>
      <c r="C26" s="125" t="s">
        <v>65</v>
      </c>
      <c r="D26" s="125" t="s">
        <v>67</v>
      </c>
      <c r="E26" s="125" t="s">
        <v>68</v>
      </c>
      <c r="F26" s="125" t="s">
        <v>69</v>
      </c>
      <c r="G26" s="125" t="s">
        <v>74</v>
      </c>
      <c r="H26" s="125" t="s">
        <v>66</v>
      </c>
      <c r="I26" s="125" t="s">
        <v>70</v>
      </c>
      <c r="J26" s="125" t="s">
        <v>71</v>
      </c>
      <c r="K26" s="125" t="s">
        <v>72</v>
      </c>
      <c r="L26" s="125" t="s">
        <v>73</v>
      </c>
      <c r="M26" s="125" t="s">
        <v>78</v>
      </c>
      <c r="N26" s="348"/>
    </row>
    <row r="27" spans="1:29" ht="25" customHeight="1" x14ac:dyDescent="0.2">
      <c r="A27" s="355"/>
      <c r="B27" s="25" t="s">
        <v>971</v>
      </c>
      <c r="C27" s="25">
        <v>6</v>
      </c>
      <c r="D27" s="25">
        <v>9</v>
      </c>
      <c r="E27" s="25">
        <v>5</v>
      </c>
      <c r="F27" s="49">
        <v>3</v>
      </c>
      <c r="G27" s="49">
        <v>22</v>
      </c>
      <c r="H27" s="49">
        <v>0</v>
      </c>
      <c r="I27" s="49">
        <v>0</v>
      </c>
      <c r="J27" s="49">
        <v>0</v>
      </c>
      <c r="K27" s="49">
        <v>5</v>
      </c>
      <c r="L27" s="49">
        <v>14</v>
      </c>
      <c r="M27" s="49">
        <v>0</v>
      </c>
      <c r="N27" s="360">
        <v>67</v>
      </c>
    </row>
    <row r="28" spans="1:29" ht="25" customHeight="1" x14ac:dyDescent="0.2">
      <c r="A28" s="355"/>
      <c r="B28" s="25" t="s">
        <v>972</v>
      </c>
      <c r="C28" s="138">
        <v>9</v>
      </c>
      <c r="D28" s="138">
        <v>13.4</v>
      </c>
      <c r="E28" s="138">
        <v>7.5</v>
      </c>
      <c r="F28" s="138">
        <v>4.5</v>
      </c>
      <c r="G28" s="138">
        <v>32.799999999999997</v>
      </c>
      <c r="H28" s="139">
        <v>0</v>
      </c>
      <c r="I28" s="139">
        <v>0</v>
      </c>
      <c r="J28" s="139">
        <v>0</v>
      </c>
      <c r="K28" s="138">
        <v>7.5</v>
      </c>
      <c r="L28" s="138">
        <v>20.9</v>
      </c>
      <c r="M28" s="139">
        <v>0</v>
      </c>
      <c r="N28" s="360"/>
    </row>
    <row r="29" spans="1:29" ht="25" customHeight="1" x14ac:dyDescent="0.2">
      <c r="A29" s="118"/>
      <c r="C29" s="31"/>
      <c r="D29" s="30"/>
      <c r="E29" s="30"/>
      <c r="F29" s="31"/>
      <c r="G29" s="31"/>
      <c r="H29" s="31"/>
      <c r="I29" s="31"/>
      <c r="J29" s="31"/>
      <c r="K29" s="31"/>
      <c r="L29" s="31"/>
    </row>
    <row r="30" spans="1:29" s="35" customFormat="1" ht="25" customHeight="1" x14ac:dyDescent="0.15">
      <c r="A30" s="348" t="s">
        <v>926</v>
      </c>
      <c r="B30" s="351" t="s">
        <v>304</v>
      </c>
      <c r="C30" s="351" t="s">
        <v>502</v>
      </c>
      <c r="D30" s="351"/>
      <c r="E30" s="351"/>
      <c r="F30" s="351"/>
      <c r="G30" s="351"/>
      <c r="H30" s="351"/>
      <c r="I30" s="351"/>
      <c r="J30" s="351"/>
      <c r="K30" s="351"/>
      <c r="L30" s="351"/>
      <c r="M30" s="351"/>
      <c r="N30" s="351"/>
      <c r="O30" s="351"/>
      <c r="P30" s="351"/>
      <c r="Q30" s="351"/>
      <c r="R30" s="351"/>
      <c r="S30" s="351"/>
      <c r="T30" s="351"/>
      <c r="U30" s="351"/>
      <c r="V30" s="351"/>
      <c r="W30" s="351"/>
      <c r="X30" s="32"/>
      <c r="Y30" s="33"/>
      <c r="Z30" s="34"/>
      <c r="AA30" s="33"/>
      <c r="AB30" s="33"/>
      <c r="AC30" s="33"/>
    </row>
    <row r="31" spans="1:29" s="35" customFormat="1" ht="25" customHeight="1" x14ac:dyDescent="0.15">
      <c r="A31" s="348"/>
      <c r="B31" s="351"/>
      <c r="C31" s="351" t="s">
        <v>65</v>
      </c>
      <c r="D31" s="351" t="s">
        <v>67</v>
      </c>
      <c r="E31" s="351"/>
      <c r="F31" s="348" t="s">
        <v>68</v>
      </c>
      <c r="G31" s="348" t="s">
        <v>69</v>
      </c>
      <c r="H31" s="348" t="s">
        <v>74</v>
      </c>
      <c r="I31" s="348"/>
      <c r="J31" s="348"/>
      <c r="K31" s="348" t="s">
        <v>66</v>
      </c>
      <c r="L31" s="348" t="s">
        <v>70</v>
      </c>
      <c r="M31" s="348" t="s">
        <v>71</v>
      </c>
      <c r="N31" s="348"/>
      <c r="O31" s="348" t="s">
        <v>72</v>
      </c>
      <c r="P31" s="348"/>
      <c r="Q31" s="348" t="s">
        <v>73</v>
      </c>
      <c r="R31" s="348"/>
      <c r="S31" s="348"/>
      <c r="T31" s="348"/>
      <c r="U31" s="348" t="s">
        <v>78</v>
      </c>
      <c r="V31" s="348"/>
      <c r="W31" s="348"/>
      <c r="X31" s="36"/>
      <c r="Y31" s="33"/>
      <c r="Z31" s="34"/>
      <c r="AA31" s="36"/>
      <c r="AB31" s="36"/>
      <c r="AC31" s="33"/>
    </row>
    <row r="32" spans="1:29" s="35" customFormat="1" ht="36" customHeight="1" x14ac:dyDescent="0.15">
      <c r="A32" s="348"/>
      <c r="B32" s="351"/>
      <c r="C32" s="351"/>
      <c r="D32" s="125" t="s">
        <v>11</v>
      </c>
      <c r="E32" s="125" t="s">
        <v>12</v>
      </c>
      <c r="F32" s="348"/>
      <c r="G32" s="348"/>
      <c r="H32" s="125" t="s">
        <v>285</v>
      </c>
      <c r="I32" s="125" t="s">
        <v>286</v>
      </c>
      <c r="J32" s="125" t="s">
        <v>119</v>
      </c>
      <c r="K32" s="348"/>
      <c r="L32" s="348"/>
      <c r="M32" s="125" t="s">
        <v>55</v>
      </c>
      <c r="N32" s="125" t="s">
        <v>56</v>
      </c>
      <c r="O32" s="125" t="s">
        <v>497</v>
      </c>
      <c r="P32" s="125" t="s">
        <v>63</v>
      </c>
      <c r="Q32" s="125" t="s">
        <v>13</v>
      </c>
      <c r="R32" s="125" t="s">
        <v>498</v>
      </c>
      <c r="S32" s="125" t="s">
        <v>20</v>
      </c>
      <c r="T32" s="125" t="s">
        <v>499</v>
      </c>
      <c r="U32" s="125" t="s">
        <v>23</v>
      </c>
      <c r="V32" s="125" t="s">
        <v>16</v>
      </c>
      <c r="W32" s="125" t="s">
        <v>21</v>
      </c>
      <c r="X32" s="115"/>
      <c r="Y32" s="33"/>
      <c r="Z32" s="116"/>
      <c r="AA32" s="116"/>
      <c r="AB32" s="116"/>
      <c r="AC32" s="33"/>
    </row>
    <row r="33" spans="1:29" s="35" customFormat="1" ht="25" customHeight="1" x14ac:dyDescent="0.15">
      <c r="A33" s="348"/>
      <c r="B33" s="25" t="s">
        <v>25</v>
      </c>
      <c r="C33" s="25">
        <v>0</v>
      </c>
      <c r="D33" s="25">
        <v>0</v>
      </c>
      <c r="E33" s="25">
        <v>0</v>
      </c>
      <c r="F33" s="25">
        <v>0</v>
      </c>
      <c r="G33" s="25">
        <v>0</v>
      </c>
      <c r="H33" s="25">
        <v>0</v>
      </c>
      <c r="I33" s="25">
        <v>0</v>
      </c>
      <c r="J33" s="25">
        <v>0</v>
      </c>
      <c r="K33" s="25">
        <v>0</v>
      </c>
      <c r="L33" s="25">
        <v>0</v>
      </c>
      <c r="M33" s="25">
        <v>0</v>
      </c>
      <c r="N33" s="25">
        <v>0</v>
      </c>
      <c r="O33" s="25">
        <v>0</v>
      </c>
      <c r="P33" s="25">
        <v>0</v>
      </c>
      <c r="Q33" s="25">
        <v>0</v>
      </c>
      <c r="R33" s="25">
        <v>0</v>
      </c>
      <c r="S33" s="25">
        <v>0</v>
      </c>
      <c r="T33" s="25">
        <v>0</v>
      </c>
      <c r="U33" s="25">
        <v>0</v>
      </c>
      <c r="V33" s="25">
        <v>0</v>
      </c>
      <c r="W33" s="25">
        <v>0</v>
      </c>
      <c r="X33" s="115"/>
      <c r="Y33" s="33"/>
      <c r="Z33" s="116"/>
      <c r="AA33" s="116"/>
      <c r="AB33" s="116"/>
      <c r="AC33" s="33"/>
    </row>
    <row r="34" spans="1:29" s="35" customFormat="1" ht="25" customHeight="1" x14ac:dyDescent="0.15">
      <c r="A34" s="348"/>
      <c r="B34" s="25" t="s">
        <v>313</v>
      </c>
      <c r="C34" s="25">
        <v>0</v>
      </c>
      <c r="D34" s="25">
        <v>0</v>
      </c>
      <c r="E34" s="25">
        <v>0</v>
      </c>
      <c r="F34" s="25">
        <v>0</v>
      </c>
      <c r="G34" s="25">
        <v>0</v>
      </c>
      <c r="H34" s="25">
        <v>0</v>
      </c>
      <c r="I34" s="25">
        <v>0</v>
      </c>
      <c r="J34" s="25">
        <v>0</v>
      </c>
      <c r="K34" s="25">
        <v>0</v>
      </c>
      <c r="L34" s="25">
        <v>0</v>
      </c>
      <c r="M34" s="25">
        <v>0</v>
      </c>
      <c r="N34" s="25">
        <v>0</v>
      </c>
      <c r="O34" s="25">
        <v>0</v>
      </c>
      <c r="P34" s="25">
        <v>0</v>
      </c>
      <c r="Q34" s="25">
        <v>0</v>
      </c>
      <c r="R34" s="25">
        <v>0</v>
      </c>
      <c r="S34" s="25">
        <v>0</v>
      </c>
      <c r="T34" s="25">
        <v>0</v>
      </c>
      <c r="U34" s="25">
        <v>0</v>
      </c>
      <c r="V34" s="25">
        <v>0</v>
      </c>
      <c r="W34" s="25">
        <v>0</v>
      </c>
      <c r="X34" s="115"/>
      <c r="Y34" s="33"/>
      <c r="Z34" s="116"/>
      <c r="AA34" s="116"/>
      <c r="AB34" s="116"/>
      <c r="AC34" s="33"/>
    </row>
    <row r="35" spans="1:29" s="35" customFormat="1" ht="25" customHeight="1" x14ac:dyDescent="0.15">
      <c r="A35" s="348"/>
      <c r="B35" s="25" t="s">
        <v>302</v>
      </c>
      <c r="C35" s="149">
        <v>2</v>
      </c>
      <c r="D35" s="149">
        <v>0</v>
      </c>
      <c r="E35" s="149">
        <v>4</v>
      </c>
      <c r="F35" s="149">
        <v>4</v>
      </c>
      <c r="G35" s="149">
        <v>1</v>
      </c>
      <c r="H35" s="149">
        <v>7</v>
      </c>
      <c r="I35" s="149">
        <v>0</v>
      </c>
      <c r="J35" s="149">
        <v>6</v>
      </c>
      <c r="K35" s="149">
        <v>0</v>
      </c>
      <c r="L35" s="149">
        <v>0</v>
      </c>
      <c r="M35" s="149">
        <v>0</v>
      </c>
      <c r="N35" s="149">
        <v>0</v>
      </c>
      <c r="O35" s="149">
        <v>4</v>
      </c>
      <c r="P35" s="149">
        <v>0</v>
      </c>
      <c r="Q35" s="149">
        <v>1</v>
      </c>
      <c r="R35" s="149">
        <v>10</v>
      </c>
      <c r="S35" s="149">
        <v>1</v>
      </c>
      <c r="T35" s="149">
        <v>0</v>
      </c>
      <c r="U35" s="149">
        <v>0</v>
      </c>
      <c r="V35" s="149">
        <v>0</v>
      </c>
      <c r="W35" s="149">
        <v>0</v>
      </c>
      <c r="X35" s="115"/>
      <c r="Y35" s="33"/>
      <c r="Z35" s="116"/>
      <c r="AA35" s="116"/>
      <c r="AB35" s="116"/>
      <c r="AC35" s="33"/>
    </row>
    <row r="36" spans="1:29" s="35" customFormat="1" ht="25" customHeight="1" x14ac:dyDescent="0.15">
      <c r="A36" s="348"/>
      <c r="B36" s="25" t="s">
        <v>303</v>
      </c>
      <c r="C36" s="149">
        <v>1</v>
      </c>
      <c r="D36" s="149">
        <v>1</v>
      </c>
      <c r="E36" s="149">
        <v>0</v>
      </c>
      <c r="F36" s="149">
        <v>0</v>
      </c>
      <c r="G36" s="149">
        <v>0</v>
      </c>
      <c r="H36" s="149">
        <v>1</v>
      </c>
      <c r="I36" s="149">
        <v>0</v>
      </c>
      <c r="J36" s="149">
        <v>0</v>
      </c>
      <c r="K36" s="149">
        <v>0</v>
      </c>
      <c r="L36" s="149">
        <v>0</v>
      </c>
      <c r="M36" s="149">
        <v>0</v>
      </c>
      <c r="N36" s="149">
        <v>0</v>
      </c>
      <c r="O36" s="149">
        <v>0</v>
      </c>
      <c r="P36" s="149">
        <v>0</v>
      </c>
      <c r="Q36" s="149">
        <v>0</v>
      </c>
      <c r="R36" s="149">
        <v>0</v>
      </c>
      <c r="S36" s="149">
        <v>0</v>
      </c>
      <c r="T36" s="149">
        <v>0</v>
      </c>
      <c r="U36" s="149">
        <v>0</v>
      </c>
      <c r="V36" s="149">
        <v>0</v>
      </c>
      <c r="W36" s="149">
        <v>0</v>
      </c>
      <c r="X36" s="277"/>
      <c r="Y36" s="33"/>
      <c r="Z36" s="116"/>
      <c r="AA36" s="116"/>
      <c r="AB36" s="116"/>
      <c r="AC36" s="33"/>
    </row>
    <row r="37" spans="1:29" s="35" customFormat="1" ht="25" customHeight="1" x14ac:dyDescent="0.15">
      <c r="A37" s="348"/>
      <c r="B37" s="25" t="s">
        <v>41</v>
      </c>
      <c r="C37" s="149">
        <v>1</v>
      </c>
      <c r="D37" s="149">
        <v>1</v>
      </c>
      <c r="E37" s="149">
        <v>1</v>
      </c>
      <c r="F37" s="149">
        <v>1</v>
      </c>
      <c r="G37" s="149">
        <v>1</v>
      </c>
      <c r="H37" s="149">
        <v>2</v>
      </c>
      <c r="I37" s="149">
        <v>0</v>
      </c>
      <c r="J37" s="149">
        <v>0</v>
      </c>
      <c r="K37" s="149">
        <v>0</v>
      </c>
      <c r="L37" s="149">
        <v>0</v>
      </c>
      <c r="M37" s="149">
        <v>0</v>
      </c>
      <c r="N37" s="149">
        <v>0</v>
      </c>
      <c r="O37" s="149">
        <v>1</v>
      </c>
      <c r="P37" s="149">
        <v>0</v>
      </c>
      <c r="Q37" s="149">
        <v>1</v>
      </c>
      <c r="R37" s="149">
        <v>0</v>
      </c>
      <c r="S37" s="149">
        <v>0</v>
      </c>
      <c r="T37" s="149">
        <v>0</v>
      </c>
      <c r="U37" s="149">
        <v>0</v>
      </c>
      <c r="V37" s="149">
        <v>0</v>
      </c>
      <c r="W37" s="149">
        <v>0</v>
      </c>
      <c r="X37" s="277"/>
      <c r="Y37" s="33"/>
      <c r="Z37" s="116"/>
      <c r="AA37" s="116"/>
      <c r="AB37" s="116"/>
      <c r="AC37" s="33"/>
    </row>
    <row r="38" spans="1:29" s="35" customFormat="1" ht="25" customHeight="1" x14ac:dyDescent="0.15">
      <c r="A38" s="348"/>
      <c r="B38" s="25" t="s">
        <v>44</v>
      </c>
      <c r="C38" s="149">
        <v>1</v>
      </c>
      <c r="D38" s="149">
        <v>0</v>
      </c>
      <c r="E38" s="149">
        <v>1</v>
      </c>
      <c r="F38" s="149">
        <v>0</v>
      </c>
      <c r="G38" s="149">
        <v>1</v>
      </c>
      <c r="H38" s="149">
        <v>1</v>
      </c>
      <c r="I38" s="149">
        <v>0</v>
      </c>
      <c r="J38" s="149">
        <v>0</v>
      </c>
      <c r="K38" s="149">
        <v>0</v>
      </c>
      <c r="L38" s="149">
        <v>0</v>
      </c>
      <c r="M38" s="149">
        <v>0</v>
      </c>
      <c r="N38" s="149">
        <v>0</v>
      </c>
      <c r="O38" s="149">
        <v>0</v>
      </c>
      <c r="P38" s="149">
        <v>0</v>
      </c>
      <c r="Q38" s="149">
        <v>0</v>
      </c>
      <c r="R38" s="149">
        <v>0</v>
      </c>
      <c r="S38" s="149">
        <v>0</v>
      </c>
      <c r="T38" s="149">
        <v>0</v>
      </c>
      <c r="U38" s="149">
        <v>0</v>
      </c>
      <c r="V38" s="149">
        <v>0</v>
      </c>
      <c r="W38" s="149">
        <v>0</v>
      </c>
      <c r="X38" s="277"/>
      <c r="Y38" s="33"/>
      <c r="Z38" s="116"/>
      <c r="AA38" s="116"/>
      <c r="AB38" s="116"/>
      <c r="AC38" s="33"/>
    </row>
    <row r="39" spans="1:29" s="35" customFormat="1" ht="25" customHeight="1" x14ac:dyDescent="0.15">
      <c r="A39" s="348"/>
      <c r="B39" s="25" t="s">
        <v>57</v>
      </c>
      <c r="C39" s="149">
        <v>1</v>
      </c>
      <c r="D39" s="149">
        <v>1</v>
      </c>
      <c r="E39" s="149">
        <v>0</v>
      </c>
      <c r="F39" s="149">
        <v>0</v>
      </c>
      <c r="G39" s="149">
        <v>0</v>
      </c>
      <c r="H39" s="149">
        <v>2</v>
      </c>
      <c r="I39" s="149">
        <v>0</v>
      </c>
      <c r="J39" s="149">
        <v>0</v>
      </c>
      <c r="K39" s="149">
        <v>0</v>
      </c>
      <c r="L39" s="149">
        <v>0</v>
      </c>
      <c r="M39" s="149">
        <v>0</v>
      </c>
      <c r="N39" s="149">
        <v>0</v>
      </c>
      <c r="O39" s="149">
        <v>0</v>
      </c>
      <c r="P39" s="149">
        <v>0</v>
      </c>
      <c r="Q39" s="149">
        <v>1</v>
      </c>
      <c r="R39" s="149">
        <v>0</v>
      </c>
      <c r="S39" s="149">
        <v>0</v>
      </c>
      <c r="T39" s="149">
        <v>0</v>
      </c>
      <c r="U39" s="149">
        <v>0</v>
      </c>
      <c r="V39" s="149">
        <v>0</v>
      </c>
      <c r="W39" s="149">
        <v>0</v>
      </c>
      <c r="X39" s="277"/>
      <c r="Y39" s="33"/>
      <c r="Z39" s="33"/>
      <c r="AA39" s="33"/>
      <c r="AB39" s="33"/>
      <c r="AC39" s="33"/>
    </row>
    <row r="40" spans="1:29" s="35" customFormat="1" ht="25" customHeight="1" x14ac:dyDescent="0.15">
      <c r="A40" s="348"/>
      <c r="B40" s="25" t="s">
        <v>311</v>
      </c>
      <c r="C40" s="25">
        <f>SUM(C33:C39)</f>
        <v>6</v>
      </c>
      <c r="D40" s="25">
        <f t="shared" ref="D40:O40" si="0">SUM(D33:D39)</f>
        <v>3</v>
      </c>
      <c r="E40" s="25">
        <f t="shared" si="0"/>
        <v>6</v>
      </c>
      <c r="F40" s="25">
        <f t="shared" si="0"/>
        <v>5</v>
      </c>
      <c r="G40" s="25">
        <f t="shared" si="0"/>
        <v>3</v>
      </c>
      <c r="H40" s="25">
        <f t="shared" si="0"/>
        <v>13</v>
      </c>
      <c r="I40" s="25">
        <f t="shared" si="0"/>
        <v>0</v>
      </c>
      <c r="J40" s="25">
        <f t="shared" si="0"/>
        <v>6</v>
      </c>
      <c r="K40" s="25">
        <f t="shared" si="0"/>
        <v>0</v>
      </c>
      <c r="L40" s="25">
        <f t="shared" si="0"/>
        <v>0</v>
      </c>
      <c r="M40" s="25">
        <f t="shared" si="0"/>
        <v>0</v>
      </c>
      <c r="N40" s="25">
        <f t="shared" si="0"/>
        <v>0</v>
      </c>
      <c r="O40" s="25">
        <f t="shared" si="0"/>
        <v>5</v>
      </c>
      <c r="P40" s="25">
        <f>SUM(P33:P39)</f>
        <v>0</v>
      </c>
      <c r="Q40" s="25">
        <f t="shared" ref="Q40" si="1">SUM(Q33:Q39)</f>
        <v>3</v>
      </c>
      <c r="R40" s="25">
        <f t="shared" ref="R40" si="2">SUM(R33:R39)</f>
        <v>10</v>
      </c>
      <c r="S40" s="25">
        <f t="shared" ref="S40" si="3">SUM(S33:S39)</f>
        <v>1</v>
      </c>
      <c r="T40" s="25">
        <f t="shared" ref="T40" si="4">SUM(T33:T39)</f>
        <v>0</v>
      </c>
      <c r="U40" s="25">
        <f t="shared" ref="U40" si="5">SUM(U33:U39)</f>
        <v>0</v>
      </c>
      <c r="V40" s="25">
        <f t="shared" ref="V40" si="6">SUM(V33:V39)</f>
        <v>0</v>
      </c>
      <c r="W40" s="25">
        <f t="shared" ref="W40" si="7">SUM(W33:W39)</f>
        <v>0</v>
      </c>
      <c r="X40" s="277"/>
    </row>
    <row r="41" spans="1:29" s="39" customFormat="1" ht="25" customHeight="1" x14ac:dyDescent="0.2">
      <c r="B41" s="30"/>
      <c r="C41" s="51"/>
      <c r="D41" s="51"/>
      <c r="E41" s="51"/>
      <c r="F41" s="51"/>
      <c r="G41" s="51"/>
      <c r="H41" s="51"/>
      <c r="I41" s="51"/>
      <c r="J41" s="51"/>
      <c r="K41" s="51"/>
      <c r="L41" s="51"/>
      <c r="M41" s="51"/>
      <c r="N41" s="51"/>
      <c r="O41" s="51"/>
      <c r="P41" s="51"/>
      <c r="Q41" s="51"/>
      <c r="R41" s="51"/>
      <c r="S41" s="51"/>
      <c r="T41" s="51"/>
      <c r="U41" s="51"/>
      <c r="V41" s="51"/>
      <c r="W41" s="51"/>
      <c r="X41" s="31"/>
    </row>
    <row r="42" spans="1:29" s="39" customFormat="1" ht="25" customHeight="1" x14ac:dyDescent="0.2">
      <c r="B42" s="50"/>
      <c r="C42" s="50"/>
      <c r="D42" s="30"/>
      <c r="E42" s="30"/>
      <c r="F42" s="30"/>
      <c r="G42" s="30"/>
      <c r="H42" s="30"/>
      <c r="I42" s="30"/>
      <c r="J42" s="30"/>
      <c r="K42" s="30"/>
      <c r="L42" s="31"/>
      <c r="M42" s="31"/>
      <c r="N42" s="31"/>
      <c r="O42" s="31"/>
      <c r="P42" s="31"/>
      <c r="Q42" s="31"/>
      <c r="R42" s="31"/>
      <c r="S42" s="31"/>
      <c r="T42" s="31"/>
      <c r="U42" s="31"/>
      <c r="V42" s="31"/>
      <c r="W42" s="31"/>
      <c r="X42" s="31"/>
    </row>
    <row r="43" spans="1:29" s="39" customFormat="1" ht="25" customHeight="1" x14ac:dyDescent="0.2">
      <c r="A43" s="348" t="s">
        <v>927</v>
      </c>
      <c r="B43" s="351" t="s">
        <v>503</v>
      </c>
      <c r="C43" s="351"/>
      <c r="D43" s="351"/>
      <c r="E43" s="351"/>
      <c r="F43" s="351"/>
      <c r="G43" s="351"/>
      <c r="H43" s="351"/>
      <c r="I43" s="351"/>
      <c r="J43" s="351"/>
      <c r="K43" s="349" t="s">
        <v>931</v>
      </c>
      <c r="L43" s="31"/>
      <c r="M43" s="382" t="s">
        <v>1248</v>
      </c>
      <c r="N43" s="383"/>
      <c r="O43" s="383"/>
      <c r="P43" s="383"/>
      <c r="Q43" s="383"/>
      <c r="R43" s="383"/>
      <c r="S43" s="383"/>
      <c r="T43" s="383"/>
      <c r="U43" s="384"/>
      <c r="V43" s="31"/>
      <c r="W43" s="31"/>
      <c r="X43" s="31"/>
    </row>
    <row r="44" spans="1:29" s="46" customFormat="1" ht="25" customHeight="1" x14ac:dyDescent="0.2">
      <c r="A44" s="348"/>
      <c r="B44" s="111" t="s">
        <v>304</v>
      </c>
      <c r="C44" s="111" t="s">
        <v>65</v>
      </c>
      <c r="D44" s="111" t="s">
        <v>67</v>
      </c>
      <c r="E44" s="111" t="s">
        <v>68</v>
      </c>
      <c r="F44" s="111" t="s">
        <v>69</v>
      </c>
      <c r="G44" s="111" t="s">
        <v>74</v>
      </c>
      <c r="H44" s="111" t="s">
        <v>71</v>
      </c>
      <c r="I44" s="111" t="s">
        <v>489</v>
      </c>
      <c r="J44" s="111" t="s">
        <v>73</v>
      </c>
      <c r="K44" s="350"/>
      <c r="L44" s="31"/>
      <c r="M44" s="154" t="s">
        <v>304</v>
      </c>
      <c r="N44" s="154" t="s">
        <v>65</v>
      </c>
      <c r="O44" s="154" t="s">
        <v>67</v>
      </c>
      <c r="P44" s="154" t="s">
        <v>68</v>
      </c>
      <c r="Q44" s="154" t="s">
        <v>69</v>
      </c>
      <c r="R44" s="154" t="s">
        <v>74</v>
      </c>
      <c r="S44" s="154" t="s">
        <v>71</v>
      </c>
      <c r="T44" s="154" t="s">
        <v>489</v>
      </c>
      <c r="U44" s="154" t="s">
        <v>73</v>
      </c>
      <c r="V44" s="31"/>
      <c r="W44" s="31"/>
      <c r="X44" s="31"/>
    </row>
    <row r="45" spans="1:29" s="46" customFormat="1" ht="25" customHeight="1" x14ac:dyDescent="0.2">
      <c r="A45" s="348"/>
      <c r="B45" s="113" t="s">
        <v>25</v>
      </c>
      <c r="C45" s="25">
        <v>0</v>
      </c>
      <c r="D45" s="25">
        <v>0</v>
      </c>
      <c r="E45" s="25">
        <v>0</v>
      </c>
      <c r="F45" s="25">
        <v>0</v>
      </c>
      <c r="G45" s="25">
        <v>0</v>
      </c>
      <c r="H45" s="49">
        <v>0</v>
      </c>
      <c r="I45" s="25">
        <v>0</v>
      </c>
      <c r="J45" s="25">
        <v>0</v>
      </c>
      <c r="K45" s="25">
        <v>0</v>
      </c>
      <c r="L45" s="31"/>
      <c r="M45" s="163" t="s">
        <v>25</v>
      </c>
      <c r="N45" s="276">
        <v>0</v>
      </c>
      <c r="O45" s="276">
        <v>0</v>
      </c>
      <c r="P45" s="276">
        <v>0</v>
      </c>
      <c r="Q45" s="276">
        <v>0</v>
      </c>
      <c r="R45" s="276">
        <v>0</v>
      </c>
      <c r="S45" s="49">
        <v>0</v>
      </c>
      <c r="T45" s="276">
        <v>0</v>
      </c>
      <c r="U45" s="276">
        <v>0</v>
      </c>
      <c r="V45" s="31"/>
      <c r="W45" s="31"/>
      <c r="X45" s="31"/>
    </row>
    <row r="46" spans="1:29" s="46" customFormat="1" ht="25" customHeight="1" x14ac:dyDescent="0.2">
      <c r="A46" s="348"/>
      <c r="B46" s="113" t="s">
        <v>313</v>
      </c>
      <c r="C46" s="25">
        <v>0</v>
      </c>
      <c r="D46" s="25">
        <v>0</v>
      </c>
      <c r="E46" s="25">
        <v>0</v>
      </c>
      <c r="F46" s="25">
        <v>0</v>
      </c>
      <c r="G46" s="25">
        <v>0</v>
      </c>
      <c r="H46" s="49">
        <v>0</v>
      </c>
      <c r="I46" s="25">
        <v>0</v>
      </c>
      <c r="J46" s="25">
        <v>0</v>
      </c>
      <c r="K46" s="25">
        <v>0</v>
      </c>
      <c r="L46" s="31"/>
      <c r="M46" s="163" t="s">
        <v>313</v>
      </c>
      <c r="N46" s="276">
        <v>0</v>
      </c>
      <c r="O46" s="276">
        <v>0</v>
      </c>
      <c r="P46" s="276">
        <v>0</v>
      </c>
      <c r="Q46" s="276">
        <v>0</v>
      </c>
      <c r="R46" s="276">
        <v>0</v>
      </c>
      <c r="S46" s="49">
        <v>0</v>
      </c>
      <c r="T46" s="276">
        <v>0</v>
      </c>
      <c r="U46" s="276">
        <v>0</v>
      </c>
      <c r="V46" s="31"/>
      <c r="W46" s="31"/>
      <c r="X46" s="31"/>
    </row>
    <row r="47" spans="1:29" s="46" customFormat="1" ht="25" customHeight="1" x14ac:dyDescent="0.2">
      <c r="A47" s="348"/>
      <c r="B47" s="113" t="s">
        <v>302</v>
      </c>
      <c r="C47" s="149">
        <v>2</v>
      </c>
      <c r="D47" s="149">
        <v>4</v>
      </c>
      <c r="E47" s="149">
        <v>3</v>
      </c>
      <c r="F47" s="149">
        <v>1</v>
      </c>
      <c r="G47" s="25">
        <v>12</v>
      </c>
      <c r="H47" s="49">
        <v>0</v>
      </c>
      <c r="I47" s="149">
        <v>4</v>
      </c>
      <c r="J47" s="149">
        <v>12</v>
      </c>
      <c r="K47" s="25">
        <v>38</v>
      </c>
      <c r="L47" s="31"/>
      <c r="M47" s="163" t="s">
        <v>302</v>
      </c>
      <c r="N47" s="138">
        <v>5.3</v>
      </c>
      <c r="O47" s="138">
        <v>10.5</v>
      </c>
      <c r="P47" s="138">
        <v>7.9</v>
      </c>
      <c r="Q47" s="138">
        <v>2.6</v>
      </c>
      <c r="R47" s="138">
        <v>31.6</v>
      </c>
      <c r="S47" s="271">
        <v>0</v>
      </c>
      <c r="T47" s="138">
        <v>10.5</v>
      </c>
      <c r="U47" s="138">
        <v>31.6</v>
      </c>
      <c r="V47" s="31"/>
      <c r="W47" s="31"/>
      <c r="X47" s="31"/>
    </row>
    <row r="48" spans="1:29" s="46" customFormat="1" ht="25" customHeight="1" x14ac:dyDescent="0.2">
      <c r="A48" s="348"/>
      <c r="B48" s="113" t="s">
        <v>303</v>
      </c>
      <c r="C48" s="149">
        <v>1</v>
      </c>
      <c r="D48" s="149">
        <v>1</v>
      </c>
      <c r="E48" s="149">
        <v>0</v>
      </c>
      <c r="F48" s="149">
        <v>0</v>
      </c>
      <c r="G48" s="25">
        <v>1</v>
      </c>
      <c r="H48" s="49">
        <v>0</v>
      </c>
      <c r="I48" s="149">
        <v>0</v>
      </c>
      <c r="J48" s="149">
        <v>0</v>
      </c>
      <c r="K48" s="25">
        <v>3</v>
      </c>
      <c r="L48" s="31"/>
      <c r="M48" s="163" t="s">
        <v>303</v>
      </c>
      <c r="N48" s="138">
        <v>33.299999999999997</v>
      </c>
      <c r="O48" s="138">
        <v>33.299999999999997</v>
      </c>
      <c r="P48" s="139">
        <v>0</v>
      </c>
      <c r="Q48" s="139">
        <v>0</v>
      </c>
      <c r="R48" s="138">
        <v>33.299999999999997</v>
      </c>
      <c r="S48" s="271">
        <v>0</v>
      </c>
      <c r="T48" s="139">
        <v>0</v>
      </c>
      <c r="U48" s="139">
        <v>0</v>
      </c>
      <c r="V48" s="31"/>
      <c r="W48" s="31"/>
      <c r="X48" s="31"/>
    </row>
    <row r="49" spans="1:24" s="46" customFormat="1" ht="25" customHeight="1" x14ac:dyDescent="0.2">
      <c r="A49" s="348"/>
      <c r="B49" s="113" t="s">
        <v>41</v>
      </c>
      <c r="C49" s="149">
        <v>1</v>
      </c>
      <c r="D49" s="149">
        <v>2</v>
      </c>
      <c r="E49" s="149">
        <v>1</v>
      </c>
      <c r="F49" s="149">
        <v>1</v>
      </c>
      <c r="G49" s="25">
        <v>2</v>
      </c>
      <c r="H49" s="49">
        <v>0</v>
      </c>
      <c r="I49" s="149">
        <v>1</v>
      </c>
      <c r="J49" s="149">
        <v>1</v>
      </c>
      <c r="K49" s="25">
        <v>9</v>
      </c>
      <c r="L49" s="31"/>
      <c r="M49" s="163" t="s">
        <v>41</v>
      </c>
      <c r="N49" s="138">
        <v>11.1</v>
      </c>
      <c r="O49" s="138">
        <v>22.2</v>
      </c>
      <c r="P49" s="138">
        <v>11.1</v>
      </c>
      <c r="Q49" s="138">
        <v>11.1</v>
      </c>
      <c r="R49" s="138">
        <v>22.2</v>
      </c>
      <c r="S49" s="271">
        <v>0</v>
      </c>
      <c r="T49" s="138">
        <v>11.1</v>
      </c>
      <c r="U49" s="138">
        <v>11.11</v>
      </c>
      <c r="V49" s="31"/>
      <c r="W49" s="31"/>
      <c r="X49" s="31"/>
    </row>
    <row r="50" spans="1:24" s="46" customFormat="1" ht="25" customHeight="1" x14ac:dyDescent="0.2">
      <c r="A50" s="348"/>
      <c r="B50" s="113" t="s">
        <v>44</v>
      </c>
      <c r="C50" s="149">
        <v>1</v>
      </c>
      <c r="D50" s="149">
        <v>1</v>
      </c>
      <c r="E50" s="149">
        <v>0</v>
      </c>
      <c r="F50" s="149">
        <v>1</v>
      </c>
      <c r="G50" s="25">
        <v>1</v>
      </c>
      <c r="H50" s="49">
        <v>0</v>
      </c>
      <c r="I50" s="149">
        <v>0</v>
      </c>
      <c r="J50" s="149">
        <v>0</v>
      </c>
      <c r="K50" s="25">
        <v>4</v>
      </c>
      <c r="L50" s="31"/>
      <c r="M50" s="163" t="s">
        <v>44</v>
      </c>
      <c r="N50" s="139">
        <v>25</v>
      </c>
      <c r="O50" s="139">
        <v>25</v>
      </c>
      <c r="P50" s="139">
        <v>0</v>
      </c>
      <c r="Q50" s="139">
        <v>25</v>
      </c>
      <c r="R50" s="139">
        <v>25</v>
      </c>
      <c r="S50" s="271">
        <v>0</v>
      </c>
      <c r="T50" s="139">
        <v>0</v>
      </c>
      <c r="U50" s="139">
        <v>0</v>
      </c>
      <c r="V50" s="31"/>
      <c r="W50" s="31"/>
      <c r="X50" s="31"/>
    </row>
    <row r="51" spans="1:24" s="46" customFormat="1" ht="25" customHeight="1" x14ac:dyDescent="0.2">
      <c r="A51" s="348"/>
      <c r="B51" s="113" t="s">
        <v>57</v>
      </c>
      <c r="C51" s="149">
        <v>1</v>
      </c>
      <c r="D51" s="149">
        <v>1</v>
      </c>
      <c r="E51" s="149">
        <v>0</v>
      </c>
      <c r="F51" s="149">
        <v>0</v>
      </c>
      <c r="G51" s="25">
        <v>2</v>
      </c>
      <c r="H51" s="49">
        <v>0</v>
      </c>
      <c r="I51" s="149">
        <v>0</v>
      </c>
      <c r="J51" s="149">
        <v>1</v>
      </c>
      <c r="K51" s="25">
        <v>5</v>
      </c>
      <c r="L51" s="31"/>
      <c r="M51" s="163" t="s">
        <v>57</v>
      </c>
      <c r="N51" s="139">
        <v>20</v>
      </c>
      <c r="O51" s="139">
        <v>20</v>
      </c>
      <c r="P51" s="139">
        <v>0</v>
      </c>
      <c r="Q51" s="139">
        <v>0</v>
      </c>
      <c r="R51" s="139">
        <v>40</v>
      </c>
      <c r="S51" s="271">
        <v>0</v>
      </c>
      <c r="T51" s="139">
        <v>0</v>
      </c>
      <c r="U51" s="139">
        <v>20</v>
      </c>
      <c r="V51" s="31"/>
      <c r="W51" s="31"/>
      <c r="X51" s="31"/>
    </row>
    <row r="52" spans="1:24" s="46" customFormat="1" ht="25" customHeight="1" x14ac:dyDescent="0.2">
      <c r="A52" s="26"/>
      <c r="B52" s="30"/>
      <c r="C52" s="25">
        <f>SUM(C45:C51)</f>
        <v>6</v>
      </c>
      <c r="D52" s="25">
        <f t="shared" ref="D52" si="8">SUM(D45:D51)</f>
        <v>9</v>
      </c>
      <c r="E52" s="25">
        <f t="shared" ref="E52" si="9">SUM(E45:E51)</f>
        <v>4</v>
      </c>
      <c r="F52" s="25">
        <f t="shared" ref="F52:G52" si="10">SUM(F45:F51)</f>
        <v>3</v>
      </c>
      <c r="G52" s="25">
        <f t="shared" si="10"/>
        <v>18</v>
      </c>
      <c r="H52" s="49">
        <v>0</v>
      </c>
      <c r="I52" s="25">
        <f t="shared" ref="I52:J52" si="11">SUM(I45:I51)</f>
        <v>5</v>
      </c>
      <c r="J52" s="25">
        <f t="shared" si="11"/>
        <v>14</v>
      </c>
      <c r="K52" s="25">
        <v>59</v>
      </c>
      <c r="L52" s="31"/>
      <c r="M52" s="31"/>
      <c r="N52" s="31"/>
      <c r="O52" s="31"/>
      <c r="P52" s="31"/>
      <c r="Q52" s="31"/>
      <c r="R52" s="31"/>
      <c r="S52" s="31"/>
      <c r="T52" s="31"/>
      <c r="U52" s="31"/>
      <c r="V52" s="31"/>
      <c r="W52" s="31"/>
      <c r="X52" s="31"/>
    </row>
    <row r="53" spans="1:24" s="46" customFormat="1" ht="25" customHeight="1" x14ac:dyDescent="0.2">
      <c r="A53" s="36"/>
      <c r="B53" s="30"/>
      <c r="C53" s="30"/>
      <c r="D53" s="30"/>
      <c r="E53" s="30"/>
      <c r="F53" s="30"/>
      <c r="G53" s="30"/>
      <c r="H53" s="30"/>
      <c r="I53" s="30"/>
      <c r="J53" s="30"/>
      <c r="K53" s="30"/>
      <c r="L53" s="31"/>
      <c r="M53" s="31"/>
      <c r="N53" s="31"/>
      <c r="O53" s="31"/>
      <c r="P53" s="31"/>
      <c r="Q53" s="31"/>
      <c r="R53" s="31"/>
      <c r="S53" s="31"/>
      <c r="T53" s="31"/>
      <c r="U53" s="31"/>
      <c r="V53" s="31"/>
      <c r="W53" s="31"/>
      <c r="X53" s="31"/>
    </row>
    <row r="54" spans="1:24" s="39" customFormat="1" ht="25" customHeight="1" x14ac:dyDescent="0.2">
      <c r="A54" s="362" t="s">
        <v>74</v>
      </c>
      <c r="B54" s="364" t="s">
        <v>932</v>
      </c>
      <c r="C54" s="365"/>
      <c r="D54" s="365"/>
      <c r="E54" s="365"/>
      <c r="F54" s="365"/>
      <c r="G54" s="34"/>
      <c r="H54" s="362" t="s">
        <v>74</v>
      </c>
      <c r="I54" s="352" t="s">
        <v>933</v>
      </c>
      <c r="J54" s="353"/>
      <c r="K54" s="353"/>
      <c r="L54" s="353"/>
      <c r="M54" s="353"/>
      <c r="N54" s="40"/>
      <c r="O54" s="29"/>
      <c r="P54" s="29"/>
      <c r="Q54" s="40"/>
      <c r="R54" s="40"/>
      <c r="S54" s="40"/>
      <c r="T54" s="40"/>
      <c r="U54" s="40"/>
      <c r="V54" s="40"/>
      <c r="W54" s="40"/>
      <c r="X54" s="41"/>
    </row>
    <row r="55" spans="1:24" s="29" customFormat="1" ht="25" customHeight="1" x14ac:dyDescent="0.2">
      <c r="A55" s="356"/>
      <c r="B55" s="113"/>
      <c r="C55" s="113" t="s">
        <v>304</v>
      </c>
      <c r="D55" s="113" t="s">
        <v>405</v>
      </c>
      <c r="E55" s="113" t="s">
        <v>406</v>
      </c>
      <c r="F55" s="113" t="s">
        <v>931</v>
      </c>
      <c r="H55" s="356"/>
      <c r="I55" s="113"/>
      <c r="J55" s="113" t="s">
        <v>304</v>
      </c>
      <c r="K55" s="111" t="s">
        <v>929</v>
      </c>
      <c r="L55" s="113" t="s">
        <v>406</v>
      </c>
      <c r="M55" s="113" t="s">
        <v>931</v>
      </c>
      <c r="O55" s="352" t="s">
        <v>488</v>
      </c>
      <c r="P55" s="354"/>
    </row>
    <row r="56" spans="1:24" s="29" customFormat="1" ht="25" customHeight="1" x14ac:dyDescent="0.2">
      <c r="A56" s="356"/>
      <c r="B56" s="25" t="s">
        <v>25</v>
      </c>
      <c r="C56" s="25">
        <v>0</v>
      </c>
      <c r="D56" s="25">
        <v>0</v>
      </c>
      <c r="E56" s="25">
        <v>0</v>
      </c>
      <c r="F56" s="149">
        <f>SUM(C56:E56)</f>
        <v>0</v>
      </c>
      <c r="H56" s="356"/>
      <c r="I56" s="113" t="s">
        <v>25</v>
      </c>
      <c r="J56" s="139">
        <v>0</v>
      </c>
      <c r="K56" s="139">
        <v>0</v>
      </c>
      <c r="L56" s="139">
        <v>0</v>
      </c>
      <c r="M56" s="139">
        <f>SUM(J56:L56)</f>
        <v>0</v>
      </c>
      <c r="O56" s="149" t="s">
        <v>979</v>
      </c>
      <c r="P56" s="149"/>
    </row>
    <row r="57" spans="1:24" s="29" customFormat="1" ht="25" customHeight="1" x14ac:dyDescent="0.2">
      <c r="A57" s="356"/>
      <c r="B57" s="25" t="s">
        <v>51</v>
      </c>
      <c r="C57" s="25">
        <v>0</v>
      </c>
      <c r="D57" s="25">
        <v>0</v>
      </c>
      <c r="E57" s="25">
        <v>0</v>
      </c>
      <c r="F57" s="149">
        <f t="shared" ref="F57:F63" si="12">SUM(C57:E57)</f>
        <v>0</v>
      </c>
      <c r="H57" s="356"/>
      <c r="I57" s="113" t="s">
        <v>51</v>
      </c>
      <c r="J57" s="139">
        <v>0</v>
      </c>
      <c r="K57" s="139">
        <v>0</v>
      </c>
      <c r="L57" s="139">
        <v>0</v>
      </c>
      <c r="M57" s="139">
        <f t="shared" ref="M57:M62" si="13">SUM(J57:L57)</f>
        <v>0</v>
      </c>
      <c r="O57" s="149" t="s">
        <v>980</v>
      </c>
      <c r="P57" s="149"/>
    </row>
    <row r="58" spans="1:24" s="29" customFormat="1" ht="25" customHeight="1" x14ac:dyDescent="0.2">
      <c r="A58" s="356"/>
      <c r="B58" s="25" t="s">
        <v>312</v>
      </c>
      <c r="C58" s="149">
        <v>6</v>
      </c>
      <c r="D58" s="149">
        <v>0</v>
      </c>
      <c r="E58" s="149">
        <v>6</v>
      </c>
      <c r="F58" s="149">
        <f t="shared" si="12"/>
        <v>12</v>
      </c>
      <c r="H58" s="356"/>
      <c r="I58" s="113" t="s">
        <v>312</v>
      </c>
      <c r="J58" s="149">
        <v>50</v>
      </c>
      <c r="K58" s="149">
        <v>0</v>
      </c>
      <c r="L58" s="149">
        <v>50</v>
      </c>
      <c r="M58" s="139">
        <f t="shared" si="13"/>
        <v>100</v>
      </c>
      <c r="O58" s="149" t="s">
        <v>981</v>
      </c>
      <c r="P58" s="149"/>
    </row>
    <row r="59" spans="1:24" s="29" customFormat="1" ht="25" customHeight="1" x14ac:dyDescent="0.2">
      <c r="A59" s="356"/>
      <c r="B59" s="25" t="s">
        <v>303</v>
      </c>
      <c r="C59" s="149">
        <v>1</v>
      </c>
      <c r="D59" s="149">
        <v>0</v>
      </c>
      <c r="E59" s="149">
        <v>0</v>
      </c>
      <c r="F59" s="149">
        <f t="shared" si="12"/>
        <v>1</v>
      </c>
      <c r="H59" s="356"/>
      <c r="I59" s="113" t="s">
        <v>303</v>
      </c>
      <c r="J59" s="149">
        <v>100</v>
      </c>
      <c r="K59" s="149">
        <v>0</v>
      </c>
      <c r="L59" s="149">
        <v>0</v>
      </c>
      <c r="M59" s="139">
        <f t="shared" si="13"/>
        <v>100</v>
      </c>
      <c r="O59" s="149" t="s">
        <v>982</v>
      </c>
      <c r="P59" s="149"/>
    </row>
    <row r="60" spans="1:24" s="29" customFormat="1" ht="25" customHeight="1" x14ac:dyDescent="0.2">
      <c r="A60" s="356"/>
      <c r="B60" s="25" t="s">
        <v>41</v>
      </c>
      <c r="C60" s="149">
        <v>2</v>
      </c>
      <c r="D60" s="149">
        <v>0</v>
      </c>
      <c r="E60" s="149">
        <v>0</v>
      </c>
      <c r="F60" s="149">
        <f t="shared" si="12"/>
        <v>2</v>
      </c>
      <c r="H60" s="356"/>
      <c r="I60" s="113" t="s">
        <v>41</v>
      </c>
      <c r="J60" s="149">
        <v>100</v>
      </c>
      <c r="K60" s="149">
        <v>0</v>
      </c>
      <c r="L60" s="149">
        <v>0</v>
      </c>
      <c r="M60" s="139">
        <f t="shared" si="13"/>
        <v>100</v>
      </c>
    </row>
    <row r="61" spans="1:24" s="29" customFormat="1" ht="25" customHeight="1" x14ac:dyDescent="0.2">
      <c r="A61" s="356"/>
      <c r="B61" s="25" t="s">
        <v>44</v>
      </c>
      <c r="C61" s="149">
        <v>1</v>
      </c>
      <c r="D61" s="149">
        <v>0</v>
      </c>
      <c r="E61" s="149">
        <v>0</v>
      </c>
      <c r="F61" s="149">
        <f t="shared" si="12"/>
        <v>1</v>
      </c>
      <c r="H61" s="356"/>
      <c r="I61" s="113" t="s">
        <v>44</v>
      </c>
      <c r="J61" s="149">
        <v>100</v>
      </c>
      <c r="K61" s="149">
        <v>0</v>
      </c>
      <c r="L61" s="149">
        <v>0</v>
      </c>
      <c r="M61" s="139">
        <f t="shared" si="13"/>
        <v>100</v>
      </c>
    </row>
    <row r="62" spans="1:24" s="29" customFormat="1" ht="25" customHeight="1" x14ac:dyDescent="0.2">
      <c r="A62" s="356"/>
      <c r="B62" s="25" t="s">
        <v>57</v>
      </c>
      <c r="C62" s="149">
        <v>2</v>
      </c>
      <c r="D62" s="149">
        <v>0</v>
      </c>
      <c r="E62" s="149">
        <v>0</v>
      </c>
      <c r="F62" s="149">
        <f t="shared" si="12"/>
        <v>2</v>
      </c>
      <c r="H62" s="356"/>
      <c r="I62" s="113" t="s">
        <v>57</v>
      </c>
      <c r="J62" s="149">
        <v>100</v>
      </c>
      <c r="K62" s="149">
        <v>0</v>
      </c>
      <c r="L62" s="149">
        <v>0</v>
      </c>
      <c r="M62" s="139">
        <f t="shared" si="13"/>
        <v>100</v>
      </c>
    </row>
    <row r="63" spans="1:24" s="29" customFormat="1" ht="25" customHeight="1" x14ac:dyDescent="0.2">
      <c r="A63" s="363"/>
      <c r="B63" s="137" t="s">
        <v>311</v>
      </c>
      <c r="C63" s="25">
        <f t="shared" ref="C63" si="14">SUM(C56:C62)</f>
        <v>12</v>
      </c>
      <c r="D63" s="25">
        <f t="shared" ref="D63" si="15">SUM(D56:D62)</f>
        <v>0</v>
      </c>
      <c r="E63" s="25">
        <f t="shared" ref="E63" si="16">SUM(E56:E62)</f>
        <v>6</v>
      </c>
      <c r="F63" s="149">
        <f t="shared" si="12"/>
        <v>18</v>
      </c>
    </row>
    <row r="64" spans="1:24" s="29" customFormat="1" ht="25" customHeight="1" x14ac:dyDescent="0.2">
      <c r="B64" s="47"/>
      <c r="C64" s="47"/>
      <c r="D64" s="47"/>
      <c r="E64" s="47"/>
      <c r="F64" s="47"/>
    </row>
    <row r="65" spans="1:24" s="46" customFormat="1" ht="25" customHeight="1" x14ac:dyDescent="0.2">
      <c r="A65" s="153"/>
      <c r="B65" s="114"/>
      <c r="C65" s="108"/>
      <c r="D65" s="116"/>
      <c r="E65" s="116"/>
      <c r="F65" s="116"/>
      <c r="G65" s="33"/>
    </row>
    <row r="66" spans="1:24" s="46" customFormat="1" ht="25" customHeight="1" x14ac:dyDescent="0.2">
      <c r="A66" s="352" t="s">
        <v>934</v>
      </c>
      <c r="B66" s="353"/>
      <c r="C66" s="353"/>
      <c r="D66" s="353"/>
      <c r="E66" s="353"/>
      <c r="F66" s="354"/>
      <c r="G66" s="33"/>
      <c r="H66" s="352" t="s">
        <v>934</v>
      </c>
      <c r="I66" s="353"/>
      <c r="J66" s="353"/>
      <c r="K66" s="353"/>
      <c r="L66" s="353"/>
      <c r="M66" s="354"/>
    </row>
    <row r="67" spans="1:24" s="46" customFormat="1" ht="25" customHeight="1" x14ac:dyDescent="0.2">
      <c r="A67" s="348" t="s">
        <v>930</v>
      </c>
      <c r="B67" s="113" t="s">
        <v>304</v>
      </c>
      <c r="C67" s="113" t="s">
        <v>311</v>
      </c>
      <c r="D67" s="111" t="s">
        <v>407</v>
      </c>
      <c r="E67" s="111" t="s">
        <v>408</v>
      </c>
      <c r="F67" s="111" t="s">
        <v>409</v>
      </c>
      <c r="G67" s="27"/>
      <c r="H67" s="348" t="s">
        <v>930</v>
      </c>
      <c r="I67" s="301" t="s">
        <v>304</v>
      </c>
      <c r="J67" s="301" t="s">
        <v>311</v>
      </c>
      <c r="K67" s="300" t="s">
        <v>407</v>
      </c>
      <c r="L67" s="300" t="s">
        <v>408</v>
      </c>
      <c r="M67" s="300" t="s">
        <v>409</v>
      </c>
    </row>
    <row r="68" spans="1:24" s="46" customFormat="1" ht="25" customHeight="1" x14ac:dyDescent="0.2">
      <c r="A68" s="348"/>
      <c r="B68" s="25" t="s">
        <v>25</v>
      </c>
      <c r="C68" s="149">
        <v>0</v>
      </c>
      <c r="D68" s="149">
        <v>0</v>
      </c>
      <c r="E68" s="149">
        <v>0</v>
      </c>
      <c r="F68" s="149">
        <v>0</v>
      </c>
      <c r="G68" s="27"/>
      <c r="H68" s="348"/>
      <c r="I68" s="302" t="s">
        <v>25</v>
      </c>
      <c r="J68" s="149">
        <v>0</v>
      </c>
      <c r="K68" s="149">
        <v>0</v>
      </c>
      <c r="L68" s="149">
        <v>0</v>
      </c>
      <c r="M68" s="149">
        <v>0</v>
      </c>
    </row>
    <row r="69" spans="1:24" s="46" customFormat="1" ht="25" customHeight="1" x14ac:dyDescent="0.2">
      <c r="A69" s="348"/>
      <c r="B69" s="25" t="s">
        <v>51</v>
      </c>
      <c r="C69" s="149">
        <v>0</v>
      </c>
      <c r="D69" s="49">
        <v>0</v>
      </c>
      <c r="E69" s="25">
        <v>0</v>
      </c>
      <c r="F69" s="25">
        <v>0</v>
      </c>
      <c r="G69" s="27"/>
      <c r="H69" s="348"/>
      <c r="I69" s="302" t="s">
        <v>51</v>
      </c>
      <c r="J69" s="149">
        <v>0</v>
      </c>
      <c r="K69" s="49">
        <v>0</v>
      </c>
      <c r="L69" s="302">
        <v>0</v>
      </c>
      <c r="M69" s="302">
        <v>0</v>
      </c>
    </row>
    <row r="70" spans="1:24" s="46" customFormat="1" ht="25" customHeight="1" x14ac:dyDescent="0.2">
      <c r="A70" s="348"/>
      <c r="B70" s="25" t="s">
        <v>312</v>
      </c>
      <c r="C70" s="149">
        <v>17</v>
      </c>
      <c r="D70" s="49">
        <v>4</v>
      </c>
      <c r="E70" s="49">
        <v>12</v>
      </c>
      <c r="F70" s="49">
        <v>1</v>
      </c>
      <c r="G70" s="27"/>
      <c r="H70" s="348"/>
      <c r="I70" s="302" t="s">
        <v>312</v>
      </c>
      <c r="J70" s="149">
        <v>17</v>
      </c>
      <c r="K70" s="151">
        <f>4*100/17</f>
        <v>23.529411764705884</v>
      </c>
      <c r="L70" s="151">
        <f>12*100/17</f>
        <v>70.588235294117652</v>
      </c>
      <c r="M70" s="151">
        <f>1*100/17</f>
        <v>5.882352941176471</v>
      </c>
    </row>
    <row r="71" spans="1:24" s="46" customFormat="1" ht="25" customHeight="1" x14ac:dyDescent="0.2">
      <c r="A71" s="348"/>
      <c r="B71" s="25" t="s">
        <v>303</v>
      </c>
      <c r="C71" s="149">
        <v>1</v>
      </c>
      <c r="D71" s="25">
        <v>1</v>
      </c>
      <c r="E71" s="25">
        <v>0</v>
      </c>
      <c r="F71" s="25">
        <v>0</v>
      </c>
      <c r="G71" s="27"/>
      <c r="H71" s="348"/>
      <c r="I71" s="302" t="s">
        <v>303</v>
      </c>
      <c r="J71" s="149">
        <v>1</v>
      </c>
      <c r="K71" s="302">
        <v>100</v>
      </c>
      <c r="L71" s="302">
        <v>0</v>
      </c>
      <c r="M71" s="302">
        <v>0</v>
      </c>
    </row>
    <row r="72" spans="1:24" s="46" customFormat="1" ht="25" customHeight="1" x14ac:dyDescent="0.2">
      <c r="A72" s="348"/>
      <c r="B72" s="25" t="s">
        <v>41</v>
      </c>
      <c r="C72" s="149">
        <v>2</v>
      </c>
      <c r="D72" s="25">
        <v>2</v>
      </c>
      <c r="E72" s="25">
        <v>0</v>
      </c>
      <c r="F72" s="25">
        <v>0</v>
      </c>
      <c r="G72" s="27"/>
      <c r="H72" s="348"/>
      <c r="I72" s="302" t="s">
        <v>41</v>
      </c>
      <c r="J72" s="149">
        <v>2</v>
      </c>
      <c r="K72" s="302">
        <v>100</v>
      </c>
      <c r="L72" s="302">
        <v>0</v>
      </c>
      <c r="M72" s="302">
        <v>0</v>
      </c>
    </row>
    <row r="73" spans="1:24" s="46" customFormat="1" ht="25" customHeight="1" x14ac:dyDescent="0.2">
      <c r="A73" s="348"/>
      <c r="B73" s="25" t="s">
        <v>44</v>
      </c>
      <c r="C73" s="149">
        <v>1</v>
      </c>
      <c r="D73" s="25">
        <v>1</v>
      </c>
      <c r="E73" s="25">
        <v>0</v>
      </c>
      <c r="F73" s="25">
        <v>0</v>
      </c>
      <c r="G73" s="27"/>
      <c r="H73" s="348"/>
      <c r="I73" s="302" t="s">
        <v>44</v>
      </c>
      <c r="J73" s="149">
        <v>1</v>
      </c>
      <c r="K73" s="302">
        <v>100</v>
      </c>
      <c r="L73" s="302">
        <v>0</v>
      </c>
      <c r="M73" s="302">
        <v>0</v>
      </c>
    </row>
    <row r="74" spans="1:24" s="46" customFormat="1" ht="25" customHeight="1" x14ac:dyDescent="0.2">
      <c r="A74" s="348"/>
      <c r="B74" s="25" t="s">
        <v>57</v>
      </c>
      <c r="C74" s="149">
        <v>2</v>
      </c>
      <c r="D74" s="25">
        <v>2</v>
      </c>
      <c r="E74" s="25">
        <v>0</v>
      </c>
      <c r="F74" s="25">
        <v>0</v>
      </c>
      <c r="G74" s="27"/>
      <c r="H74" s="348"/>
      <c r="I74" s="302" t="s">
        <v>57</v>
      </c>
      <c r="J74" s="149">
        <v>2</v>
      </c>
      <c r="K74" s="302">
        <v>100</v>
      </c>
      <c r="L74" s="302">
        <v>0</v>
      </c>
      <c r="M74" s="302">
        <v>0</v>
      </c>
    </row>
    <row r="75" spans="1:24" s="46" customFormat="1" ht="25" customHeight="1" x14ac:dyDescent="0.2">
      <c r="A75" s="348"/>
      <c r="B75" s="137" t="s">
        <v>311</v>
      </c>
      <c r="C75" s="137">
        <f>SUM(C68:C74)</f>
        <v>23</v>
      </c>
      <c r="D75" s="137">
        <f>SUM(D68:D74)</f>
        <v>10</v>
      </c>
      <c r="E75" s="137">
        <f>SUM(E68:E74)</f>
        <v>12</v>
      </c>
      <c r="F75" s="137">
        <f>SUM(F68:F74)</f>
        <v>1</v>
      </c>
      <c r="G75" s="27"/>
      <c r="H75" s="348"/>
      <c r="I75" s="137" t="s">
        <v>311</v>
      </c>
      <c r="J75" s="137">
        <f>SUM(J68:J74)</f>
        <v>23</v>
      </c>
      <c r="K75" s="137">
        <f>SUM(K68:K74)</f>
        <v>423.52941176470586</v>
      </c>
      <c r="L75" s="137">
        <f>SUM(L68:L74)</f>
        <v>70.588235294117652</v>
      </c>
      <c r="M75" s="137">
        <f>SUM(M68:M74)</f>
        <v>5.882352941176471</v>
      </c>
    </row>
    <row r="76" spans="1:24" s="46" customFormat="1" ht="25" customHeight="1" x14ac:dyDescent="0.2">
      <c r="A76" s="153"/>
      <c r="B76" s="39"/>
      <c r="C76" s="39"/>
      <c r="D76" s="39"/>
      <c r="E76" s="39"/>
      <c r="F76" s="39"/>
      <c r="G76" s="27"/>
    </row>
    <row r="78" spans="1:24" ht="25" customHeight="1" x14ac:dyDescent="0.2">
      <c r="A78" s="385" t="s">
        <v>490</v>
      </c>
      <c r="B78" s="259"/>
      <c r="C78" s="387" t="s">
        <v>935</v>
      </c>
      <c r="D78" s="387"/>
      <c r="E78" s="387"/>
      <c r="F78" s="387"/>
      <c r="G78" s="387"/>
      <c r="H78" s="387"/>
      <c r="I78" s="387"/>
      <c r="J78" s="387"/>
      <c r="K78" s="387"/>
      <c r="L78" s="387"/>
      <c r="M78" s="387"/>
      <c r="N78" s="387"/>
      <c r="O78" s="387"/>
      <c r="P78" s="387"/>
      <c r="Q78" s="387"/>
      <c r="R78" s="387"/>
      <c r="S78" s="387"/>
      <c r="T78" s="387"/>
      <c r="U78" s="387"/>
      <c r="V78" s="387"/>
      <c r="W78" s="387"/>
      <c r="X78" s="381" t="s">
        <v>931</v>
      </c>
    </row>
    <row r="79" spans="1:24" ht="25" customHeight="1" x14ac:dyDescent="0.2">
      <c r="A79" s="386"/>
      <c r="B79" s="381" t="s">
        <v>274</v>
      </c>
      <c r="C79" s="381" t="s">
        <v>65</v>
      </c>
      <c r="D79" s="387" t="s">
        <v>67</v>
      </c>
      <c r="E79" s="387"/>
      <c r="F79" s="381" t="s">
        <v>68</v>
      </c>
      <c r="G79" s="381" t="s">
        <v>69</v>
      </c>
      <c r="H79" s="381" t="s">
        <v>74</v>
      </c>
      <c r="I79" s="381"/>
      <c r="J79" s="381"/>
      <c r="K79" s="381" t="s">
        <v>66</v>
      </c>
      <c r="L79" s="381" t="s">
        <v>70</v>
      </c>
      <c r="M79" s="381" t="s">
        <v>71</v>
      </c>
      <c r="N79" s="381"/>
      <c r="O79" s="381" t="s">
        <v>72</v>
      </c>
      <c r="P79" s="381"/>
      <c r="Q79" s="381" t="s">
        <v>73</v>
      </c>
      <c r="R79" s="381"/>
      <c r="S79" s="381"/>
      <c r="T79" s="381"/>
      <c r="U79" s="381" t="s">
        <v>78</v>
      </c>
      <c r="V79" s="381"/>
      <c r="W79" s="381"/>
      <c r="X79" s="381"/>
    </row>
    <row r="80" spans="1:24" ht="25" customHeight="1" x14ac:dyDescent="0.2">
      <c r="A80" s="386"/>
      <c r="B80" s="381"/>
      <c r="C80" s="381"/>
      <c r="D80" s="230" t="s">
        <v>11</v>
      </c>
      <c r="E80" s="230" t="s">
        <v>12</v>
      </c>
      <c r="F80" s="381"/>
      <c r="G80" s="381"/>
      <c r="H80" s="230" t="s">
        <v>285</v>
      </c>
      <c r="I80" s="230" t="s">
        <v>286</v>
      </c>
      <c r="J80" s="230" t="s">
        <v>119</v>
      </c>
      <c r="K80" s="381"/>
      <c r="L80" s="381"/>
      <c r="M80" s="230" t="s">
        <v>55</v>
      </c>
      <c r="N80" s="230" t="s">
        <v>56</v>
      </c>
      <c r="O80" s="230" t="s">
        <v>64</v>
      </c>
      <c r="P80" s="230" t="s">
        <v>63</v>
      </c>
      <c r="Q80" s="230" t="s">
        <v>13</v>
      </c>
      <c r="R80" s="230" t="s">
        <v>14</v>
      </c>
      <c r="S80" s="230" t="s">
        <v>20</v>
      </c>
      <c r="T80" s="230" t="s">
        <v>18</v>
      </c>
      <c r="U80" s="230" t="s">
        <v>23</v>
      </c>
      <c r="V80" s="230" t="s">
        <v>16</v>
      </c>
      <c r="W80" s="230" t="s">
        <v>21</v>
      </c>
      <c r="X80" s="381"/>
    </row>
    <row r="81" spans="1:25" s="146" customFormat="1" ht="25" customHeight="1" x14ac:dyDescent="0.15">
      <c r="A81" s="386"/>
      <c r="B81" s="230" t="s">
        <v>407</v>
      </c>
      <c r="C81" s="228">
        <v>4</v>
      </c>
      <c r="D81" s="228">
        <v>3</v>
      </c>
      <c r="E81" s="228">
        <v>2</v>
      </c>
      <c r="F81" s="228">
        <v>4</v>
      </c>
      <c r="G81" s="228">
        <v>3</v>
      </c>
      <c r="H81" s="228">
        <v>10</v>
      </c>
      <c r="I81" s="228">
        <v>0</v>
      </c>
      <c r="J81" s="228">
        <v>3</v>
      </c>
      <c r="K81" s="228">
        <v>0</v>
      </c>
      <c r="L81" s="228">
        <v>0</v>
      </c>
      <c r="M81" s="228">
        <v>0</v>
      </c>
      <c r="N81" s="228">
        <v>0</v>
      </c>
      <c r="O81" s="228">
        <v>3</v>
      </c>
      <c r="P81" s="228">
        <v>0</v>
      </c>
      <c r="Q81" s="228">
        <v>2</v>
      </c>
      <c r="R81" s="228">
        <v>3</v>
      </c>
      <c r="S81" s="228">
        <v>1</v>
      </c>
      <c r="T81" s="228">
        <v>0</v>
      </c>
      <c r="U81" s="228">
        <v>0</v>
      </c>
      <c r="V81" s="228">
        <v>0</v>
      </c>
      <c r="W81" s="228">
        <v>0</v>
      </c>
      <c r="X81" s="228">
        <v>38</v>
      </c>
    </row>
    <row r="82" spans="1:25" s="146" customFormat="1" ht="25" customHeight="1" x14ac:dyDescent="0.15">
      <c r="A82" s="386"/>
      <c r="B82" s="230" t="s">
        <v>408</v>
      </c>
      <c r="C82" s="228">
        <v>2</v>
      </c>
      <c r="D82" s="228">
        <v>0</v>
      </c>
      <c r="E82" s="228">
        <v>4</v>
      </c>
      <c r="F82" s="228">
        <v>0</v>
      </c>
      <c r="G82" s="228">
        <v>0</v>
      </c>
      <c r="H82" s="228">
        <v>2</v>
      </c>
      <c r="I82" s="228">
        <v>0</v>
      </c>
      <c r="J82" s="228">
        <v>6</v>
      </c>
      <c r="K82" s="228">
        <v>0</v>
      </c>
      <c r="L82" s="228">
        <v>0</v>
      </c>
      <c r="M82" s="228">
        <v>0</v>
      </c>
      <c r="N82" s="228">
        <v>0</v>
      </c>
      <c r="O82" s="228">
        <v>2</v>
      </c>
      <c r="P82" s="228">
        <v>0</v>
      </c>
      <c r="Q82" s="228">
        <v>1</v>
      </c>
      <c r="R82" s="228">
        <v>10</v>
      </c>
      <c r="S82" s="228">
        <v>0</v>
      </c>
      <c r="T82" s="228">
        <v>0</v>
      </c>
      <c r="U82" s="228">
        <v>0</v>
      </c>
      <c r="V82" s="228">
        <v>0</v>
      </c>
      <c r="W82" s="228">
        <v>0</v>
      </c>
      <c r="X82" s="228">
        <v>27</v>
      </c>
    </row>
    <row r="83" spans="1:25" s="146" customFormat="1" ht="25" customHeight="1" x14ac:dyDescent="0.15">
      <c r="A83" s="386"/>
      <c r="B83" s="230" t="s">
        <v>409</v>
      </c>
      <c r="C83" s="228">
        <v>0</v>
      </c>
      <c r="D83" s="228">
        <v>0</v>
      </c>
      <c r="E83" s="228">
        <v>0</v>
      </c>
      <c r="F83" s="228">
        <v>1</v>
      </c>
      <c r="G83" s="228">
        <v>0</v>
      </c>
      <c r="H83" s="228">
        <v>0</v>
      </c>
      <c r="I83" s="228">
        <v>0</v>
      </c>
      <c r="J83" s="228">
        <v>1</v>
      </c>
      <c r="K83" s="228">
        <v>0</v>
      </c>
      <c r="L83" s="228">
        <v>0</v>
      </c>
      <c r="M83" s="228">
        <v>0</v>
      </c>
      <c r="N83" s="228">
        <v>0</v>
      </c>
      <c r="O83" s="228">
        <v>0</v>
      </c>
      <c r="P83" s="228">
        <v>0</v>
      </c>
      <c r="Q83" s="228">
        <v>0</v>
      </c>
      <c r="R83" s="228">
        <v>0</v>
      </c>
      <c r="S83" s="228">
        <v>0</v>
      </c>
      <c r="T83" s="228">
        <v>0</v>
      </c>
      <c r="U83" s="228">
        <v>0</v>
      </c>
      <c r="V83" s="228">
        <v>0</v>
      </c>
      <c r="W83" s="228">
        <v>0</v>
      </c>
      <c r="X83" s="228">
        <v>2</v>
      </c>
    </row>
    <row r="84" spans="1:25" ht="25" customHeight="1" x14ac:dyDescent="0.2">
      <c r="B84" s="257"/>
      <c r="C84" s="257"/>
      <c r="D84" s="258"/>
      <c r="E84" s="47"/>
      <c r="F84" s="47"/>
      <c r="G84" s="47"/>
      <c r="H84" s="47"/>
      <c r="I84" s="47"/>
      <c r="J84" s="47"/>
      <c r="K84" s="47"/>
      <c r="L84" s="255"/>
      <c r="M84" s="255"/>
      <c r="N84" s="255"/>
      <c r="O84" s="255"/>
      <c r="P84" s="255"/>
      <c r="Q84" s="255"/>
      <c r="R84" s="255"/>
      <c r="S84" s="255"/>
      <c r="T84" s="255"/>
      <c r="U84" s="255"/>
      <c r="V84" s="255"/>
      <c r="W84" s="255"/>
      <c r="X84" s="29"/>
      <c r="Y84" s="29"/>
    </row>
    <row r="85" spans="1:25" ht="25" customHeight="1" x14ac:dyDescent="0.2">
      <c r="A85" s="147"/>
      <c r="B85" s="111" t="s">
        <v>274</v>
      </c>
      <c r="C85" s="125" t="s">
        <v>306</v>
      </c>
      <c r="D85" s="217" t="s">
        <v>305</v>
      </c>
      <c r="E85" s="256"/>
      <c r="F85" s="256"/>
      <c r="G85" s="256"/>
      <c r="H85" s="256"/>
      <c r="I85" s="256"/>
      <c r="J85" s="256"/>
      <c r="K85" s="256"/>
      <c r="L85" s="256"/>
      <c r="M85" s="256"/>
      <c r="N85" s="256"/>
      <c r="O85" s="256"/>
      <c r="P85" s="256"/>
      <c r="Q85" s="255"/>
      <c r="R85" s="255"/>
      <c r="S85" s="255"/>
      <c r="T85" s="255"/>
      <c r="U85" s="255"/>
      <c r="V85" s="255"/>
      <c r="W85" s="255"/>
      <c r="X85" s="29"/>
      <c r="Y85" s="29"/>
    </row>
    <row r="86" spans="1:25" ht="25" customHeight="1" x14ac:dyDescent="0.2">
      <c r="A86" s="148"/>
      <c r="B86" s="111" t="s">
        <v>407</v>
      </c>
      <c r="C86" s="149">
        <v>29</v>
      </c>
      <c r="D86" s="254">
        <v>9</v>
      </c>
      <c r="E86" s="47"/>
      <c r="F86" s="47"/>
      <c r="G86" s="47"/>
      <c r="H86" s="47"/>
      <c r="I86" s="47"/>
      <c r="J86" s="47"/>
      <c r="K86" s="47"/>
      <c r="L86" s="255"/>
      <c r="M86" s="255"/>
      <c r="N86" s="255"/>
      <c r="O86" s="255"/>
      <c r="P86" s="255"/>
      <c r="Q86" s="255"/>
      <c r="R86" s="255"/>
      <c r="S86" s="255"/>
      <c r="T86" s="255"/>
      <c r="U86" s="255"/>
      <c r="V86" s="255"/>
      <c r="W86" s="255"/>
      <c r="X86" s="29"/>
      <c r="Y86" s="29"/>
    </row>
    <row r="87" spans="1:25" ht="25" customHeight="1" x14ac:dyDescent="0.2">
      <c r="A87" s="148"/>
      <c r="B87" s="111" t="s">
        <v>408</v>
      </c>
      <c r="C87" s="149">
        <v>14</v>
      </c>
      <c r="D87" s="254">
        <v>13</v>
      </c>
      <c r="E87" s="47"/>
      <c r="F87" s="47"/>
      <c r="G87" s="47"/>
      <c r="H87" s="47"/>
      <c r="I87" s="47"/>
      <c r="J87" s="47"/>
      <c r="K87" s="47"/>
      <c r="L87" s="255"/>
      <c r="M87" s="255"/>
      <c r="N87" s="255"/>
      <c r="O87" s="255"/>
      <c r="P87" s="255"/>
      <c r="Q87" s="255"/>
      <c r="R87" s="255"/>
      <c r="S87" s="255"/>
      <c r="T87" s="255"/>
      <c r="U87" s="255"/>
      <c r="V87" s="255"/>
      <c r="W87" s="255"/>
      <c r="X87" s="29"/>
      <c r="Y87" s="29"/>
    </row>
    <row r="88" spans="1:25" ht="25" customHeight="1" x14ac:dyDescent="0.2">
      <c r="A88" s="148"/>
      <c r="B88" s="111" t="s">
        <v>409</v>
      </c>
      <c r="C88" s="149">
        <f>C83+D83+E83+F83+G83+H83+I83+J83</f>
        <v>2</v>
      </c>
      <c r="D88" s="254">
        <v>0</v>
      </c>
      <c r="E88" s="47"/>
      <c r="F88" s="47"/>
      <c r="G88" s="47"/>
      <c r="H88" s="47"/>
      <c r="I88" s="47"/>
      <c r="J88" s="47"/>
      <c r="K88" s="47"/>
      <c r="L88" s="255"/>
      <c r="M88" s="255"/>
      <c r="N88" s="255"/>
      <c r="O88" s="255"/>
      <c r="P88" s="255"/>
      <c r="Q88" s="255"/>
      <c r="R88" s="255"/>
      <c r="S88" s="255"/>
      <c r="T88" s="255"/>
      <c r="U88" s="255"/>
      <c r="V88" s="255"/>
      <c r="W88" s="255"/>
      <c r="X88" s="29"/>
      <c r="Y88" s="29"/>
    </row>
    <row r="89" spans="1:25" ht="25" customHeight="1" x14ac:dyDescent="0.2">
      <c r="A89" s="150"/>
      <c r="B89" s="42"/>
      <c r="C89" s="42"/>
      <c r="D89" s="42"/>
      <c r="E89" s="42"/>
      <c r="F89" s="42"/>
      <c r="G89" s="42"/>
      <c r="H89" s="42"/>
      <c r="I89" s="42"/>
      <c r="J89" s="42"/>
      <c r="K89" s="42"/>
      <c r="L89" s="43"/>
      <c r="M89" s="43"/>
      <c r="N89" s="43"/>
      <c r="O89" s="43"/>
      <c r="P89" s="43"/>
      <c r="Q89" s="43"/>
      <c r="R89" s="43"/>
      <c r="S89" s="43"/>
      <c r="T89" s="43"/>
      <c r="U89" s="43"/>
      <c r="V89" s="43"/>
      <c r="W89" s="43"/>
    </row>
    <row r="90" spans="1:25" ht="25" customHeight="1" x14ac:dyDescent="0.2">
      <c r="A90" s="150"/>
      <c r="N90" s="41"/>
      <c r="O90" s="41"/>
      <c r="P90" s="44"/>
      <c r="Q90" s="44"/>
      <c r="R90" s="44"/>
      <c r="S90" s="44"/>
      <c r="T90" s="44"/>
      <c r="U90" s="44"/>
      <c r="V90" s="44"/>
      <c r="W90" s="44"/>
    </row>
    <row r="91" spans="1:25" ht="33" customHeight="1" x14ac:dyDescent="0.2">
      <c r="A91" s="349" t="s">
        <v>928</v>
      </c>
      <c r="B91" s="351" t="s">
        <v>936</v>
      </c>
      <c r="C91" s="351"/>
      <c r="D91" s="351"/>
      <c r="E91" s="351"/>
      <c r="F91" s="351"/>
      <c r="G91" s="351"/>
      <c r="H91" s="351"/>
      <c r="I91" s="351"/>
      <c r="J91" s="351"/>
      <c r="K91" s="351"/>
      <c r="L91" s="351"/>
      <c r="M91" s="351"/>
      <c r="N91" s="349" t="s">
        <v>931</v>
      </c>
      <c r="O91" s="31"/>
      <c r="P91" s="44"/>
      <c r="Q91" s="44"/>
      <c r="R91" s="44"/>
      <c r="S91" s="44"/>
      <c r="T91" s="44"/>
      <c r="U91" s="44"/>
      <c r="V91" s="44"/>
      <c r="W91" s="44"/>
    </row>
    <row r="92" spans="1:25" ht="31" customHeight="1" x14ac:dyDescent="0.2">
      <c r="A92" s="355"/>
      <c r="B92" s="125" t="s">
        <v>274</v>
      </c>
      <c r="C92" s="111" t="s">
        <v>65</v>
      </c>
      <c r="D92" s="111" t="s">
        <v>67</v>
      </c>
      <c r="E92" s="111" t="s">
        <v>68</v>
      </c>
      <c r="F92" s="111" t="s">
        <v>69</v>
      </c>
      <c r="G92" s="111" t="s">
        <v>74</v>
      </c>
      <c r="H92" s="111" t="s">
        <v>66</v>
      </c>
      <c r="I92" s="111" t="s">
        <v>70</v>
      </c>
      <c r="J92" s="111" t="s">
        <v>71</v>
      </c>
      <c r="K92" s="111" t="s">
        <v>72</v>
      </c>
      <c r="L92" s="111" t="s">
        <v>73</v>
      </c>
      <c r="M92" s="111" t="s">
        <v>78</v>
      </c>
      <c r="N92" s="350"/>
      <c r="O92" s="31"/>
      <c r="P92" s="44"/>
      <c r="Q92" s="44"/>
      <c r="R92" s="44"/>
      <c r="S92" s="44"/>
      <c r="T92" s="44"/>
      <c r="U92" s="44"/>
      <c r="V92" s="44"/>
      <c r="W92" s="44"/>
    </row>
    <row r="93" spans="1:25" ht="30" customHeight="1" x14ac:dyDescent="0.2">
      <c r="A93" s="355"/>
      <c r="B93" s="49" t="s">
        <v>407</v>
      </c>
      <c r="C93" s="61">
        <v>4</v>
      </c>
      <c r="D93" s="25">
        <v>5</v>
      </c>
      <c r="E93" s="61">
        <v>4</v>
      </c>
      <c r="F93" s="61">
        <v>3</v>
      </c>
      <c r="G93" s="25">
        <v>13</v>
      </c>
      <c r="H93" s="61">
        <v>0</v>
      </c>
      <c r="I93" s="61">
        <v>0</v>
      </c>
      <c r="J93" s="61">
        <v>0</v>
      </c>
      <c r="K93" s="49">
        <v>3</v>
      </c>
      <c r="L93" s="49">
        <v>6</v>
      </c>
      <c r="M93" s="49">
        <v>0</v>
      </c>
      <c r="N93" s="49">
        <v>38</v>
      </c>
      <c r="O93" s="31"/>
      <c r="P93" s="44"/>
      <c r="Q93" s="44"/>
      <c r="R93" s="44"/>
      <c r="S93" s="44"/>
      <c r="T93" s="44"/>
      <c r="U93" s="44"/>
      <c r="V93" s="44"/>
      <c r="W93" s="44"/>
    </row>
    <row r="94" spans="1:25" ht="30" customHeight="1" x14ac:dyDescent="0.2">
      <c r="A94" s="355"/>
      <c r="B94" s="49" t="s">
        <v>408</v>
      </c>
      <c r="C94" s="61">
        <v>2</v>
      </c>
      <c r="D94" s="49">
        <v>4</v>
      </c>
      <c r="E94" s="61">
        <v>0</v>
      </c>
      <c r="F94" s="61">
        <v>0</v>
      </c>
      <c r="G94" s="49">
        <v>8</v>
      </c>
      <c r="H94" s="61">
        <v>0</v>
      </c>
      <c r="I94" s="61">
        <v>0</v>
      </c>
      <c r="J94" s="61">
        <v>0</v>
      </c>
      <c r="K94" s="49">
        <v>2</v>
      </c>
      <c r="L94" s="49">
        <v>11</v>
      </c>
      <c r="M94" s="49">
        <v>0</v>
      </c>
      <c r="N94" s="49">
        <v>27</v>
      </c>
      <c r="O94" s="31"/>
      <c r="P94" s="44"/>
      <c r="Q94" s="44"/>
      <c r="R94" s="44"/>
      <c r="S94" s="44"/>
      <c r="T94" s="44"/>
      <c r="U94" s="44"/>
      <c r="V94" s="44"/>
      <c r="W94" s="44"/>
    </row>
    <row r="95" spans="1:25" ht="30" customHeight="1" x14ac:dyDescent="0.2">
      <c r="A95" s="355"/>
      <c r="B95" s="49" t="s">
        <v>409</v>
      </c>
      <c r="C95" s="61">
        <v>0</v>
      </c>
      <c r="D95" s="49">
        <v>0</v>
      </c>
      <c r="E95" s="61">
        <v>1</v>
      </c>
      <c r="F95" s="61">
        <v>0</v>
      </c>
      <c r="G95" s="49">
        <v>1</v>
      </c>
      <c r="H95" s="61">
        <v>0</v>
      </c>
      <c r="I95" s="61">
        <v>0</v>
      </c>
      <c r="J95" s="61">
        <v>0</v>
      </c>
      <c r="K95" s="49">
        <v>0</v>
      </c>
      <c r="L95" s="49">
        <v>0</v>
      </c>
      <c r="M95" s="49">
        <v>0</v>
      </c>
      <c r="N95" s="49">
        <v>2</v>
      </c>
      <c r="O95" s="31"/>
      <c r="P95" s="44"/>
      <c r="Q95" s="44"/>
      <c r="R95" s="44"/>
      <c r="S95" s="44"/>
      <c r="T95" s="44"/>
      <c r="U95" s="44"/>
      <c r="V95" s="44"/>
      <c r="W95" s="44"/>
    </row>
    <row r="96" spans="1:25" ht="30" customHeight="1" x14ac:dyDescent="0.2">
      <c r="A96" s="355"/>
      <c r="B96" s="351" t="s">
        <v>937</v>
      </c>
      <c r="C96" s="351"/>
      <c r="D96" s="351"/>
      <c r="E96" s="351"/>
      <c r="F96" s="351"/>
      <c r="G96" s="351"/>
      <c r="H96" s="351"/>
      <c r="I96" s="351"/>
      <c r="J96" s="351"/>
      <c r="K96" s="351"/>
      <c r="L96" s="351"/>
      <c r="M96" s="351"/>
      <c r="N96" s="349" t="s">
        <v>931</v>
      </c>
      <c r="O96" s="31"/>
      <c r="P96" s="44"/>
      <c r="Q96" s="44"/>
      <c r="R96" s="44"/>
      <c r="S96" s="44"/>
      <c r="T96" s="44"/>
      <c r="U96" s="44"/>
      <c r="V96" s="44"/>
      <c r="W96" s="44"/>
    </row>
    <row r="97" spans="1:23" ht="25" customHeight="1" x14ac:dyDescent="0.2">
      <c r="A97" s="355"/>
      <c r="B97" s="226" t="s">
        <v>274</v>
      </c>
      <c r="C97" s="111" t="s">
        <v>65</v>
      </c>
      <c r="D97" s="111" t="s">
        <v>67</v>
      </c>
      <c r="E97" s="111" t="s">
        <v>68</v>
      </c>
      <c r="F97" s="111" t="s">
        <v>69</v>
      </c>
      <c r="G97" s="111" t="s">
        <v>74</v>
      </c>
      <c r="H97" s="111" t="s">
        <v>66</v>
      </c>
      <c r="I97" s="111" t="s">
        <v>70</v>
      </c>
      <c r="J97" s="111" t="s">
        <v>71</v>
      </c>
      <c r="K97" s="111" t="s">
        <v>72</v>
      </c>
      <c r="L97" s="111" t="s">
        <v>73</v>
      </c>
      <c r="M97" s="111" t="s">
        <v>78</v>
      </c>
      <c r="N97" s="350"/>
      <c r="O97" s="31"/>
      <c r="P97" s="44"/>
      <c r="Q97" s="44"/>
      <c r="R97" s="44"/>
      <c r="S97" s="44"/>
      <c r="T97" s="44"/>
      <c r="U97" s="44"/>
      <c r="V97" s="44"/>
      <c r="W97" s="44"/>
    </row>
    <row r="98" spans="1:23" ht="25" customHeight="1" x14ac:dyDescent="0.2">
      <c r="A98" s="355"/>
      <c r="B98" s="49" t="s">
        <v>407</v>
      </c>
      <c r="C98" s="138">
        <v>10.5</v>
      </c>
      <c r="D98" s="138">
        <v>13.2</v>
      </c>
      <c r="E98" s="138">
        <v>10.5</v>
      </c>
      <c r="F98" s="138">
        <v>7.9</v>
      </c>
      <c r="G98" s="138">
        <v>34.200000000000003</v>
      </c>
      <c r="H98" s="139">
        <v>0</v>
      </c>
      <c r="I98" s="139">
        <v>0</v>
      </c>
      <c r="J98" s="271">
        <v>0</v>
      </c>
      <c r="K98" s="151">
        <v>7.9</v>
      </c>
      <c r="L98" s="151">
        <v>15.8</v>
      </c>
      <c r="M98" s="271">
        <v>0</v>
      </c>
      <c r="N98" s="271">
        <f>SUM(C98:M98)</f>
        <v>100.00000000000001</v>
      </c>
      <c r="O98" s="31"/>
      <c r="P98" s="44"/>
      <c r="Q98" s="44"/>
      <c r="R98" s="44"/>
      <c r="S98" s="44"/>
      <c r="T98" s="44"/>
      <c r="U98" s="44"/>
      <c r="V98" s="44"/>
      <c r="W98" s="44"/>
    </row>
    <row r="99" spans="1:23" ht="25" customHeight="1" x14ac:dyDescent="0.2">
      <c r="A99" s="355"/>
      <c r="B99" s="49" t="s">
        <v>408</v>
      </c>
      <c r="C99" s="138">
        <v>7.4</v>
      </c>
      <c r="D99" s="138">
        <v>14.8</v>
      </c>
      <c r="E99" s="139">
        <v>0</v>
      </c>
      <c r="F99" s="271">
        <v>0</v>
      </c>
      <c r="G99" s="138">
        <v>29.6</v>
      </c>
      <c r="H99" s="271">
        <v>0</v>
      </c>
      <c r="I99" s="271">
        <v>0</v>
      </c>
      <c r="J99" s="271">
        <v>0</v>
      </c>
      <c r="K99" s="151">
        <v>7.4</v>
      </c>
      <c r="L99" s="151">
        <v>40.700000000000003</v>
      </c>
      <c r="M99" s="271">
        <v>0</v>
      </c>
      <c r="N99" s="151">
        <f t="shared" ref="N99:N100" si="17">SUM(C99:M99)</f>
        <v>99.9</v>
      </c>
      <c r="O99" s="31"/>
      <c r="P99" s="44"/>
      <c r="Q99" s="44"/>
      <c r="R99" s="44"/>
      <c r="S99" s="44"/>
      <c r="T99" s="44"/>
      <c r="U99" s="44"/>
      <c r="V99" s="44"/>
      <c r="W99" s="44"/>
    </row>
    <row r="100" spans="1:23" ht="25" customHeight="1" x14ac:dyDescent="0.2">
      <c r="A100" s="355"/>
      <c r="B100" s="251" t="s">
        <v>409</v>
      </c>
      <c r="C100" s="139">
        <v>0</v>
      </c>
      <c r="D100" s="139">
        <v>0</v>
      </c>
      <c r="E100" s="139">
        <v>50</v>
      </c>
      <c r="F100" s="272">
        <v>0</v>
      </c>
      <c r="G100" s="139">
        <v>50</v>
      </c>
      <c r="H100" s="272">
        <v>0</v>
      </c>
      <c r="I100" s="272">
        <v>0</v>
      </c>
      <c r="J100" s="272">
        <v>0</v>
      </c>
      <c r="K100" s="272">
        <v>0</v>
      </c>
      <c r="L100" s="272">
        <v>0</v>
      </c>
      <c r="M100" s="272">
        <v>0</v>
      </c>
      <c r="N100" s="271">
        <f t="shared" si="17"/>
        <v>100</v>
      </c>
      <c r="O100" s="31"/>
      <c r="P100" s="44"/>
      <c r="Q100" s="44"/>
      <c r="R100" s="44"/>
      <c r="S100" s="44"/>
      <c r="T100" s="44"/>
      <c r="U100" s="44"/>
      <c r="V100" s="44"/>
      <c r="W100" s="44"/>
    </row>
    <row r="101" spans="1:23" ht="25" customHeight="1" x14ac:dyDescent="0.2">
      <c r="A101" s="252"/>
      <c r="B101" s="252"/>
      <c r="C101" s="253"/>
      <c r="D101" s="253"/>
      <c r="E101" s="253"/>
      <c r="F101" s="253"/>
      <c r="G101" s="253"/>
      <c r="H101" s="253"/>
      <c r="I101" s="253"/>
      <c r="J101" s="253"/>
      <c r="K101" s="253"/>
      <c r="L101" s="253"/>
      <c r="M101" s="253"/>
      <c r="N101" s="43"/>
      <c r="O101" s="43"/>
      <c r="P101" s="43"/>
      <c r="Q101" s="43"/>
      <c r="R101" s="43"/>
      <c r="S101" s="43"/>
      <c r="T101" s="43"/>
      <c r="U101" s="43"/>
      <c r="V101" s="43"/>
      <c r="W101" s="43"/>
    </row>
    <row r="102" spans="1:23" ht="25" customHeight="1" x14ac:dyDescent="0.2">
      <c r="B102" s="28"/>
      <c r="C102" s="28"/>
      <c r="D102" s="28"/>
      <c r="E102" s="28"/>
      <c r="F102" s="28"/>
      <c r="G102" s="28"/>
      <c r="H102" s="28"/>
      <c r="I102" s="28"/>
      <c r="J102" s="28"/>
      <c r="K102" s="28"/>
      <c r="L102" s="45"/>
      <c r="M102" s="45"/>
      <c r="N102" s="45"/>
      <c r="O102" s="45"/>
      <c r="P102" s="45"/>
      <c r="Q102" s="45"/>
      <c r="R102" s="45"/>
      <c r="S102" s="45"/>
      <c r="T102" s="45"/>
      <c r="U102" s="45"/>
      <c r="V102" s="45"/>
      <c r="W102" s="45"/>
    </row>
  </sheetData>
  <mergeCells count="94">
    <mergeCell ref="H66:M66"/>
    <mergeCell ref="H67:H75"/>
    <mergeCell ref="M79:N79"/>
    <mergeCell ref="O79:P79"/>
    <mergeCell ref="Q79:T79"/>
    <mergeCell ref="U79:W79"/>
    <mergeCell ref="F79:F80"/>
    <mergeCell ref="G79:G80"/>
    <mergeCell ref="H79:J79"/>
    <mergeCell ref="K79:K80"/>
    <mergeCell ref="L79:L80"/>
    <mergeCell ref="Q31:T31"/>
    <mergeCell ref="A43:A51"/>
    <mergeCell ref="B43:J43"/>
    <mergeCell ref="A54:A63"/>
    <mergeCell ref="B54:F54"/>
    <mergeCell ref="I54:M54"/>
    <mergeCell ref="H54:H62"/>
    <mergeCell ref="B22:I22"/>
    <mergeCell ref="J22:V22"/>
    <mergeCell ref="A25:A28"/>
    <mergeCell ref="A30:A40"/>
    <mergeCell ref="B30:B32"/>
    <mergeCell ref="C30:W30"/>
    <mergeCell ref="C31:C32"/>
    <mergeCell ref="D31:E31"/>
    <mergeCell ref="F31:F32"/>
    <mergeCell ref="G31:G32"/>
    <mergeCell ref="H31:J31"/>
    <mergeCell ref="N27:N28"/>
    <mergeCell ref="K31:K32"/>
    <mergeCell ref="L31:L32"/>
    <mergeCell ref="M31:N31"/>
    <mergeCell ref="O31:P31"/>
    <mergeCell ref="B18:V18"/>
    <mergeCell ref="B19:B20"/>
    <mergeCell ref="C19:D19"/>
    <mergeCell ref="E19:E20"/>
    <mergeCell ref="F19:F20"/>
    <mergeCell ref="G19:I19"/>
    <mergeCell ref="J19:J20"/>
    <mergeCell ref="K19:K20"/>
    <mergeCell ref="L19:M19"/>
    <mergeCell ref="N19:O19"/>
    <mergeCell ref="P19:S19"/>
    <mergeCell ref="T19:V19"/>
    <mergeCell ref="D79:E79"/>
    <mergeCell ref="Y5:AJ5"/>
    <mergeCell ref="A4:A7"/>
    <mergeCell ref="B4:H4"/>
    <mergeCell ref="I4:N4"/>
    <mergeCell ref="O4:X4"/>
    <mergeCell ref="Y4:AJ4"/>
    <mergeCell ref="A14:A16"/>
    <mergeCell ref="B14:M14"/>
    <mergeCell ref="B15:C15"/>
    <mergeCell ref="D15:E15"/>
    <mergeCell ref="F15:G15"/>
    <mergeCell ref="H15:I15"/>
    <mergeCell ref="J15:K15"/>
    <mergeCell ref="L15:M15"/>
    <mergeCell ref="A18:A23"/>
    <mergeCell ref="M43:U43"/>
    <mergeCell ref="N91:N92"/>
    <mergeCell ref="N96:N97"/>
    <mergeCell ref="B5:H5"/>
    <mergeCell ref="I5:N5"/>
    <mergeCell ref="O5:X5"/>
    <mergeCell ref="B23:I23"/>
    <mergeCell ref="J23:V23"/>
    <mergeCell ref="U31:W31"/>
    <mergeCell ref="O55:P55"/>
    <mergeCell ref="A66:F66"/>
    <mergeCell ref="A67:A75"/>
    <mergeCell ref="A78:A83"/>
    <mergeCell ref="C78:W78"/>
    <mergeCell ref="B79:B80"/>
    <mergeCell ref="C79:C80"/>
    <mergeCell ref="A1:P2"/>
    <mergeCell ref="B91:M91"/>
    <mergeCell ref="B96:M96"/>
    <mergeCell ref="A91:A100"/>
    <mergeCell ref="AR9:AR11"/>
    <mergeCell ref="N14:N15"/>
    <mergeCell ref="B25:M25"/>
    <mergeCell ref="N25:N26"/>
    <mergeCell ref="A9:A12"/>
    <mergeCell ref="B9:AQ9"/>
    <mergeCell ref="B10:H10"/>
    <mergeCell ref="I10:N10"/>
    <mergeCell ref="O10:X10"/>
    <mergeCell ref="Y10:AJ10"/>
    <mergeCell ref="X78:X80"/>
    <mergeCell ref="K43:K44"/>
  </mergeCell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sheetPr>
  <dimension ref="A1:BX162"/>
  <sheetViews>
    <sheetView topLeftCell="B1" zoomScale="60" zoomScaleNormal="60" zoomScalePageLayoutView="60" workbookViewId="0">
      <pane xSplit="200" topLeftCell="B1" activePane="topRight"/>
      <selection activeCell="BU113" sqref="BU113"/>
      <selection pane="topRight" activeCell="BU95" sqref="BU95"/>
    </sheetView>
  </sheetViews>
  <sheetFormatPr baseColWidth="10" defaultRowHeight="30" customHeight="1" x14ac:dyDescent="0.2"/>
  <cols>
    <col min="1" max="1" width="8.5" style="42" hidden="1" customWidth="1"/>
    <col min="2" max="3" width="10.83203125" style="42"/>
    <col min="4" max="4" width="13.1640625" style="42" customWidth="1"/>
    <col min="5" max="5" width="9.5" style="42" bestFit="1" customWidth="1"/>
    <col min="6" max="6" width="8.1640625" style="42" bestFit="1" customWidth="1"/>
    <col min="7" max="7" width="9.5" style="42" bestFit="1" customWidth="1"/>
    <col min="8" max="8" width="9.83203125" style="42" bestFit="1" customWidth="1"/>
    <col min="9" max="9" width="9.1640625" style="42" bestFit="1" customWidth="1"/>
    <col min="10" max="10" width="10.33203125" style="42" bestFit="1" customWidth="1"/>
    <col min="11" max="11" width="9.1640625" style="42" customWidth="1"/>
    <col min="12" max="12" width="10" style="42" bestFit="1" customWidth="1"/>
    <col min="13" max="13" width="10.33203125" style="42" bestFit="1" customWidth="1"/>
    <col min="14" max="14" width="9.33203125" style="42" customWidth="1"/>
    <col min="15" max="15" width="9.6640625" style="42" bestFit="1" customWidth="1"/>
    <col min="16" max="16" width="9.1640625" style="42" bestFit="1" customWidth="1"/>
    <col min="17" max="17" width="9.33203125" style="42" customWidth="1"/>
    <col min="18" max="21" width="10.83203125" style="42"/>
    <col min="22" max="22" width="10.5" style="42" customWidth="1"/>
    <col min="23" max="24" width="10.83203125" style="42"/>
    <col min="25" max="25" width="10.33203125" style="282" customWidth="1"/>
    <col min="26" max="34" width="8.33203125" style="42" customWidth="1"/>
    <col min="35" max="35" width="9.6640625" style="42" customWidth="1"/>
    <col min="36" max="52" width="8.33203125" style="42" customWidth="1"/>
    <col min="53" max="53" width="9.5" style="42" customWidth="1"/>
    <col min="54" max="66" width="8.33203125" style="42" customWidth="1"/>
    <col min="67" max="72" width="10.33203125" style="42" customWidth="1"/>
    <col min="73" max="73" width="97.6640625" style="248" customWidth="1"/>
    <col min="74" max="16384" width="10.83203125" style="42"/>
  </cols>
  <sheetData>
    <row r="1" spans="1:76" ht="30" customHeight="1" x14ac:dyDescent="0.2">
      <c r="B1" s="339" t="s">
        <v>60</v>
      </c>
      <c r="C1" s="339"/>
      <c r="D1" s="328" t="s">
        <v>58</v>
      </c>
      <c r="E1" s="328"/>
      <c r="F1" s="328"/>
      <c r="G1" s="328"/>
      <c r="H1" s="328"/>
      <c r="I1" s="328"/>
      <c r="J1" s="328"/>
      <c r="K1" s="328"/>
      <c r="L1" s="328"/>
      <c r="M1" s="328"/>
      <c r="N1" s="328"/>
      <c r="O1" s="328"/>
      <c r="P1" s="328"/>
      <c r="Q1" s="328"/>
      <c r="R1" s="328"/>
      <c r="S1" s="328"/>
      <c r="T1" s="328"/>
      <c r="U1" s="328"/>
      <c r="V1" s="328"/>
      <c r="W1" s="328"/>
      <c r="X1" s="328"/>
      <c r="Y1" s="336" t="s">
        <v>59</v>
      </c>
      <c r="Z1" s="336"/>
      <c r="AA1" s="336"/>
      <c r="AB1" s="336"/>
      <c r="AC1" s="336"/>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c r="BC1" s="336"/>
      <c r="BD1" s="336"/>
      <c r="BE1" s="336"/>
      <c r="BF1" s="336"/>
      <c r="BG1" s="336"/>
      <c r="BH1" s="336"/>
      <c r="BI1" s="336"/>
      <c r="BJ1" s="336"/>
      <c r="BK1" s="336"/>
      <c r="BL1" s="336"/>
      <c r="BM1" s="336"/>
      <c r="BN1" s="336"/>
      <c r="BO1" s="327" t="s">
        <v>75</v>
      </c>
      <c r="BP1" s="327"/>
      <c r="BQ1" s="328" t="s">
        <v>76</v>
      </c>
      <c r="BR1" s="328"/>
      <c r="BS1" s="328" t="s">
        <v>77</v>
      </c>
      <c r="BT1" s="328"/>
      <c r="BU1" s="329" t="s">
        <v>493</v>
      </c>
    </row>
    <row r="2" spans="1:76" ht="30" customHeight="1" x14ac:dyDescent="0.2">
      <c r="B2" s="339"/>
      <c r="C2" s="339"/>
      <c r="D2" s="327" t="s">
        <v>65</v>
      </c>
      <c r="E2" s="328" t="s">
        <v>67</v>
      </c>
      <c r="F2" s="328"/>
      <c r="G2" s="327" t="s">
        <v>68</v>
      </c>
      <c r="H2" s="327" t="s">
        <v>69</v>
      </c>
      <c r="I2" s="327" t="s">
        <v>74</v>
      </c>
      <c r="J2" s="327"/>
      <c r="K2" s="327"/>
      <c r="L2" s="327" t="s">
        <v>66</v>
      </c>
      <c r="M2" s="327" t="s">
        <v>70</v>
      </c>
      <c r="N2" s="327" t="s">
        <v>71</v>
      </c>
      <c r="O2" s="327"/>
      <c r="P2" s="327" t="s">
        <v>72</v>
      </c>
      <c r="Q2" s="327"/>
      <c r="R2" s="327" t="s">
        <v>73</v>
      </c>
      <c r="S2" s="327"/>
      <c r="T2" s="327"/>
      <c r="U2" s="327"/>
      <c r="V2" s="327" t="s">
        <v>78</v>
      </c>
      <c r="W2" s="327"/>
      <c r="X2" s="327"/>
      <c r="Y2" s="171" t="s">
        <v>53</v>
      </c>
      <c r="Z2" s="336" t="s">
        <v>25</v>
      </c>
      <c r="AA2" s="336"/>
      <c r="AB2" s="336"/>
      <c r="AC2" s="336"/>
      <c r="AD2" s="336"/>
      <c r="AE2" s="336"/>
      <c r="AF2" s="336"/>
      <c r="AG2" s="336" t="s">
        <v>51</v>
      </c>
      <c r="AH2" s="336"/>
      <c r="AI2" s="336"/>
      <c r="AJ2" s="336"/>
      <c r="AK2" s="336"/>
      <c r="AL2" s="336"/>
      <c r="AM2" s="336" t="s">
        <v>26</v>
      </c>
      <c r="AN2" s="336"/>
      <c r="AO2" s="336"/>
      <c r="AP2" s="336"/>
      <c r="AQ2" s="336"/>
      <c r="AR2" s="336"/>
      <c r="AS2" s="336"/>
      <c r="AT2" s="336"/>
      <c r="AU2" s="336"/>
      <c r="AV2" s="336"/>
      <c r="AW2" s="336" t="s">
        <v>37</v>
      </c>
      <c r="AX2" s="336"/>
      <c r="AY2" s="336"/>
      <c r="AZ2" s="336"/>
      <c r="BA2" s="336"/>
      <c r="BB2" s="336"/>
      <c r="BC2" s="336"/>
      <c r="BD2" s="336"/>
      <c r="BE2" s="336"/>
      <c r="BF2" s="336"/>
      <c r="BG2" s="336"/>
      <c r="BH2" s="336"/>
      <c r="BI2" s="336" t="s">
        <v>57</v>
      </c>
      <c r="BJ2" s="336"/>
      <c r="BK2" s="336"/>
      <c r="BL2" s="336"/>
      <c r="BM2" s="336"/>
      <c r="BN2" s="336"/>
      <c r="BO2" s="327"/>
      <c r="BP2" s="327"/>
      <c r="BQ2" s="328"/>
      <c r="BR2" s="328"/>
      <c r="BS2" s="328"/>
      <c r="BT2" s="328"/>
      <c r="BU2" s="330"/>
    </row>
    <row r="3" spans="1:76" ht="50" customHeight="1" x14ac:dyDescent="0.2">
      <c r="B3" s="122" t="s">
        <v>275</v>
      </c>
      <c r="C3" s="122" t="s">
        <v>274</v>
      </c>
      <c r="D3" s="327"/>
      <c r="E3" s="120" t="s">
        <v>11</v>
      </c>
      <c r="F3" s="120" t="s">
        <v>12</v>
      </c>
      <c r="G3" s="327"/>
      <c r="H3" s="327"/>
      <c r="I3" s="120" t="s">
        <v>285</v>
      </c>
      <c r="J3" s="120" t="s">
        <v>1109</v>
      </c>
      <c r="K3" s="120" t="s">
        <v>119</v>
      </c>
      <c r="L3" s="327"/>
      <c r="M3" s="327"/>
      <c r="N3" s="120" t="s">
        <v>55</v>
      </c>
      <c r="O3" s="120" t="s">
        <v>56</v>
      </c>
      <c r="P3" s="120" t="s">
        <v>64</v>
      </c>
      <c r="Q3" s="120" t="s">
        <v>63</v>
      </c>
      <c r="R3" s="120" t="s">
        <v>13</v>
      </c>
      <c r="S3" s="120" t="s">
        <v>14</v>
      </c>
      <c r="T3" s="120" t="s">
        <v>20</v>
      </c>
      <c r="U3" s="120" t="s">
        <v>18</v>
      </c>
      <c r="V3" s="120" t="s">
        <v>23</v>
      </c>
      <c r="W3" s="120" t="s">
        <v>16</v>
      </c>
      <c r="X3" s="70" t="s">
        <v>21</v>
      </c>
      <c r="Y3" s="71" t="s">
        <v>52</v>
      </c>
      <c r="Z3" s="122" t="s">
        <v>27</v>
      </c>
      <c r="AA3" s="122" t="s">
        <v>28</v>
      </c>
      <c r="AB3" s="122" t="s">
        <v>29</v>
      </c>
      <c r="AC3" s="122" t="s">
        <v>30</v>
      </c>
      <c r="AD3" s="122" t="s">
        <v>169</v>
      </c>
      <c r="AE3" s="122" t="s">
        <v>171</v>
      </c>
      <c r="AF3" s="122" t="s">
        <v>40</v>
      </c>
      <c r="AG3" s="122" t="s">
        <v>19</v>
      </c>
      <c r="AH3" s="122" t="s">
        <v>31</v>
      </c>
      <c r="AI3" s="122" t="s">
        <v>32</v>
      </c>
      <c r="AJ3" s="122" t="s">
        <v>33</v>
      </c>
      <c r="AK3" s="122" t="s">
        <v>310</v>
      </c>
      <c r="AL3" s="122" t="s">
        <v>40</v>
      </c>
      <c r="AM3" s="122" t="s">
        <v>34</v>
      </c>
      <c r="AN3" s="122" t="s">
        <v>35</v>
      </c>
      <c r="AO3" s="122" t="s">
        <v>36</v>
      </c>
      <c r="AP3" s="122" t="s">
        <v>49</v>
      </c>
      <c r="AQ3" s="122" t="s">
        <v>79</v>
      </c>
      <c r="AR3" s="122" t="s">
        <v>102</v>
      </c>
      <c r="AS3" s="122" t="s">
        <v>277</v>
      </c>
      <c r="AT3" s="122" t="s">
        <v>279</v>
      </c>
      <c r="AU3" s="122" t="s">
        <v>283</v>
      </c>
      <c r="AV3" s="122" t="s">
        <v>40</v>
      </c>
      <c r="AW3" s="122" t="s">
        <v>7</v>
      </c>
      <c r="AX3" s="122" t="s">
        <v>50</v>
      </c>
      <c r="AY3" s="122" t="s">
        <v>38</v>
      </c>
      <c r="AZ3" s="122" t="s">
        <v>39</v>
      </c>
      <c r="BA3" s="122" t="s">
        <v>284</v>
      </c>
      <c r="BB3" s="122" t="s">
        <v>17</v>
      </c>
      <c r="BC3" s="122" t="s">
        <v>6</v>
      </c>
      <c r="BD3" s="122" t="s">
        <v>46</v>
      </c>
      <c r="BE3" s="122" t="s">
        <v>22</v>
      </c>
      <c r="BF3" s="122" t="s">
        <v>42</v>
      </c>
      <c r="BG3" s="122" t="s">
        <v>45</v>
      </c>
      <c r="BH3" s="122" t="s">
        <v>40</v>
      </c>
      <c r="BI3" s="122" t="s">
        <v>41</v>
      </c>
      <c r="BJ3" s="122" t="s">
        <v>1115</v>
      </c>
      <c r="BK3" s="122" t="s">
        <v>138</v>
      </c>
      <c r="BL3" s="122" t="s">
        <v>43</v>
      </c>
      <c r="BM3" s="122" t="s">
        <v>47</v>
      </c>
      <c r="BN3" s="122" t="s">
        <v>48</v>
      </c>
      <c r="BO3" s="121" t="s">
        <v>2</v>
      </c>
      <c r="BP3" s="121" t="s">
        <v>3</v>
      </c>
      <c r="BQ3" s="73" t="s">
        <v>4</v>
      </c>
      <c r="BR3" s="121" t="s">
        <v>5</v>
      </c>
      <c r="BS3" s="121" t="s">
        <v>1</v>
      </c>
      <c r="BT3" s="120" t="s">
        <v>24</v>
      </c>
      <c r="BU3" s="331"/>
    </row>
    <row r="4" spans="1:76" s="51" customFormat="1" ht="30" customHeight="1" x14ac:dyDescent="0.2">
      <c r="A4" s="51">
        <v>1</v>
      </c>
      <c r="B4" s="51">
        <v>1</v>
      </c>
      <c r="C4" s="51" t="s">
        <v>117</v>
      </c>
      <c r="D4" s="174"/>
      <c r="E4" s="175"/>
      <c r="F4" s="175"/>
      <c r="G4" s="175"/>
      <c r="H4" s="175"/>
      <c r="I4" s="175">
        <v>1</v>
      </c>
      <c r="J4" s="175"/>
      <c r="K4" s="175"/>
      <c r="L4" s="175"/>
      <c r="M4" s="175"/>
      <c r="N4" s="175"/>
      <c r="O4" s="175"/>
      <c r="P4" s="175">
        <v>1</v>
      </c>
      <c r="Q4" s="175"/>
      <c r="R4" s="175"/>
      <c r="S4" s="175">
        <v>1</v>
      </c>
      <c r="T4" s="175"/>
      <c r="U4" s="175"/>
      <c r="V4" s="175"/>
      <c r="W4" s="175"/>
      <c r="X4" s="176"/>
      <c r="Y4" s="177" t="s">
        <v>81</v>
      </c>
      <c r="AG4" s="174"/>
      <c r="AH4" s="175"/>
      <c r="AI4" s="175"/>
      <c r="AJ4" s="175"/>
      <c r="AK4" s="175"/>
      <c r="AL4" s="176"/>
      <c r="AV4" s="51">
        <v>1</v>
      </c>
      <c r="AW4" s="174"/>
      <c r="AX4" s="175"/>
      <c r="AY4" s="175"/>
      <c r="AZ4" s="175"/>
      <c r="BA4" s="175"/>
      <c r="BB4" s="175"/>
      <c r="BC4" s="175"/>
      <c r="BD4" s="175"/>
      <c r="BE4" s="175"/>
      <c r="BF4" s="175"/>
      <c r="BG4" s="175"/>
      <c r="BH4" s="176"/>
      <c r="BO4" s="174">
        <v>1</v>
      </c>
      <c r="BP4" s="175">
        <v>1</v>
      </c>
      <c r="BQ4" s="175"/>
      <c r="BR4" s="175">
        <v>1</v>
      </c>
      <c r="BS4" s="175">
        <v>1</v>
      </c>
      <c r="BT4" s="176"/>
      <c r="BU4" s="243" t="s">
        <v>983</v>
      </c>
      <c r="BW4" s="75"/>
      <c r="BX4" s="75"/>
    </row>
    <row r="5" spans="1:76" s="51" customFormat="1" ht="30" customHeight="1" x14ac:dyDescent="0.2">
      <c r="A5" s="51">
        <v>2</v>
      </c>
      <c r="B5" s="51">
        <v>2</v>
      </c>
      <c r="C5" s="51" t="s">
        <v>117</v>
      </c>
      <c r="D5" s="57"/>
      <c r="E5" s="124"/>
      <c r="F5" s="124"/>
      <c r="G5" s="124"/>
      <c r="H5" s="124"/>
      <c r="I5" s="124"/>
      <c r="J5" s="124"/>
      <c r="K5" s="124"/>
      <c r="L5" s="124"/>
      <c r="M5" s="124"/>
      <c r="N5" s="124"/>
      <c r="O5" s="124"/>
      <c r="P5" s="124">
        <v>1</v>
      </c>
      <c r="Q5" s="124"/>
      <c r="R5" s="124"/>
      <c r="S5" s="124"/>
      <c r="T5" s="124"/>
      <c r="U5" s="124"/>
      <c r="V5" s="124"/>
      <c r="W5" s="124"/>
      <c r="X5" s="58"/>
      <c r="Y5" s="177"/>
      <c r="AG5" s="57"/>
      <c r="AH5" s="124"/>
      <c r="AI5" s="124"/>
      <c r="AJ5" s="124"/>
      <c r="AK5" s="124"/>
      <c r="AL5" s="58"/>
      <c r="AV5" s="51">
        <v>1</v>
      </c>
      <c r="AW5" s="57"/>
      <c r="AX5" s="124"/>
      <c r="AY5" s="124"/>
      <c r="AZ5" s="124"/>
      <c r="BA5" s="124"/>
      <c r="BB5" s="124"/>
      <c r="BC5" s="124"/>
      <c r="BD5" s="124"/>
      <c r="BE5" s="124"/>
      <c r="BF5" s="124"/>
      <c r="BG5" s="124"/>
      <c r="BH5" s="58"/>
      <c r="BO5" s="57">
        <v>1</v>
      </c>
      <c r="BP5" s="124">
        <v>1</v>
      </c>
      <c r="BQ5" s="124"/>
      <c r="BR5" s="124">
        <v>1</v>
      </c>
      <c r="BS5" s="124"/>
      <c r="BT5" s="58">
        <v>1</v>
      </c>
      <c r="BU5" s="244" t="s">
        <v>491</v>
      </c>
      <c r="BW5" s="75"/>
      <c r="BX5" s="75"/>
    </row>
    <row r="6" spans="1:76" s="51" customFormat="1" ht="30" customHeight="1" x14ac:dyDescent="0.2">
      <c r="A6" s="51">
        <v>3</v>
      </c>
      <c r="B6" s="51">
        <v>3</v>
      </c>
      <c r="C6" s="51" t="s">
        <v>117</v>
      </c>
      <c r="D6" s="57">
        <v>1</v>
      </c>
      <c r="E6" s="124">
        <v>1</v>
      </c>
      <c r="F6" s="124">
        <v>1</v>
      </c>
      <c r="G6" s="124">
        <v>1</v>
      </c>
      <c r="H6" s="124"/>
      <c r="I6" s="124">
        <v>1</v>
      </c>
      <c r="J6" s="124"/>
      <c r="K6" s="124"/>
      <c r="L6" s="124"/>
      <c r="M6" s="124"/>
      <c r="N6" s="124"/>
      <c r="O6" s="124"/>
      <c r="P6" s="124">
        <v>1</v>
      </c>
      <c r="Q6" s="124"/>
      <c r="R6" s="124"/>
      <c r="S6" s="124">
        <v>1</v>
      </c>
      <c r="T6" s="124"/>
      <c r="U6" s="124"/>
      <c r="V6" s="124"/>
      <c r="W6" s="124"/>
      <c r="X6" s="58"/>
      <c r="Y6" s="177" t="s">
        <v>81</v>
      </c>
      <c r="AG6" s="57"/>
      <c r="AH6" s="124"/>
      <c r="AI6" s="124"/>
      <c r="AJ6" s="124"/>
      <c r="AK6" s="124"/>
      <c r="AL6" s="58"/>
      <c r="AV6" s="51">
        <v>1</v>
      </c>
      <c r="AW6" s="57"/>
      <c r="AX6" s="124"/>
      <c r="AY6" s="124"/>
      <c r="AZ6" s="124"/>
      <c r="BA6" s="124"/>
      <c r="BB6" s="124"/>
      <c r="BC6" s="124"/>
      <c r="BD6" s="124"/>
      <c r="BE6" s="124"/>
      <c r="BF6" s="124"/>
      <c r="BG6" s="124"/>
      <c r="BH6" s="58"/>
      <c r="BO6" s="57">
        <v>1</v>
      </c>
      <c r="BP6" s="124">
        <v>1</v>
      </c>
      <c r="BQ6" s="124"/>
      <c r="BR6" s="124">
        <v>1</v>
      </c>
      <c r="BS6" s="124">
        <v>1</v>
      </c>
      <c r="BT6" s="58"/>
      <c r="BU6" s="244" t="s">
        <v>984</v>
      </c>
    </row>
    <row r="7" spans="1:76" s="51" customFormat="1" ht="30" customHeight="1" x14ac:dyDescent="0.2">
      <c r="A7" s="51">
        <v>4</v>
      </c>
      <c r="B7" s="51">
        <v>4</v>
      </c>
      <c r="C7" s="51" t="s">
        <v>117</v>
      </c>
      <c r="D7" s="57">
        <v>1</v>
      </c>
      <c r="E7" s="124">
        <v>1</v>
      </c>
      <c r="F7" s="124">
        <v>1</v>
      </c>
      <c r="G7" s="124">
        <v>1</v>
      </c>
      <c r="H7" s="124"/>
      <c r="I7" s="124">
        <v>1</v>
      </c>
      <c r="J7" s="124"/>
      <c r="K7" s="124"/>
      <c r="L7" s="124"/>
      <c r="M7" s="124"/>
      <c r="N7" s="124"/>
      <c r="O7" s="124"/>
      <c r="P7" s="124"/>
      <c r="Q7" s="124"/>
      <c r="R7" s="124"/>
      <c r="S7" s="124">
        <v>1</v>
      </c>
      <c r="T7" s="124"/>
      <c r="U7" s="124"/>
      <c r="V7" s="124"/>
      <c r="W7" s="124"/>
      <c r="X7" s="58"/>
      <c r="Y7" s="177" t="s">
        <v>81</v>
      </c>
      <c r="AG7" s="57"/>
      <c r="AH7" s="124"/>
      <c r="AI7" s="124"/>
      <c r="AJ7" s="124"/>
      <c r="AK7" s="124"/>
      <c r="AL7" s="58"/>
      <c r="AV7" s="51">
        <v>1</v>
      </c>
      <c r="AW7" s="57"/>
      <c r="AX7" s="124"/>
      <c r="AY7" s="124"/>
      <c r="AZ7" s="124"/>
      <c r="BA7" s="124"/>
      <c r="BB7" s="124"/>
      <c r="BC7" s="124"/>
      <c r="BD7" s="124"/>
      <c r="BE7" s="124"/>
      <c r="BF7" s="124"/>
      <c r="BG7" s="124"/>
      <c r="BH7" s="58">
        <v>1</v>
      </c>
      <c r="BO7" s="57">
        <v>1</v>
      </c>
      <c r="BP7" s="124">
        <v>1</v>
      </c>
      <c r="BQ7" s="124">
        <v>1</v>
      </c>
      <c r="BR7" s="124">
        <v>1</v>
      </c>
      <c r="BS7" s="124">
        <v>1</v>
      </c>
      <c r="BT7" s="58"/>
      <c r="BU7" s="244" t="s">
        <v>985</v>
      </c>
    </row>
    <row r="8" spans="1:76" s="51" customFormat="1" ht="30" customHeight="1" x14ac:dyDescent="0.2">
      <c r="A8" s="51">
        <v>5</v>
      </c>
      <c r="B8" s="51">
        <v>5</v>
      </c>
      <c r="C8" s="51" t="s">
        <v>117</v>
      </c>
      <c r="D8" s="57">
        <v>1</v>
      </c>
      <c r="E8" s="124"/>
      <c r="F8" s="124">
        <v>1</v>
      </c>
      <c r="G8" s="124"/>
      <c r="H8" s="124"/>
      <c r="I8" s="124"/>
      <c r="J8" s="124"/>
      <c r="K8" s="124"/>
      <c r="L8" s="124"/>
      <c r="M8" s="124"/>
      <c r="N8" s="124"/>
      <c r="O8" s="124"/>
      <c r="P8" s="124"/>
      <c r="Q8" s="124"/>
      <c r="R8" s="124"/>
      <c r="S8" s="124">
        <v>1</v>
      </c>
      <c r="T8" s="124"/>
      <c r="U8" s="124"/>
      <c r="V8" s="124"/>
      <c r="W8" s="124"/>
      <c r="X8" s="58"/>
      <c r="Y8" s="177"/>
      <c r="AG8" s="57"/>
      <c r="AH8" s="124"/>
      <c r="AI8" s="124"/>
      <c r="AJ8" s="124"/>
      <c r="AK8" s="124"/>
      <c r="AL8" s="58"/>
      <c r="AV8" s="51">
        <v>1</v>
      </c>
      <c r="AW8" s="57"/>
      <c r="AX8" s="124"/>
      <c r="AY8" s="124"/>
      <c r="AZ8" s="124"/>
      <c r="BA8" s="124"/>
      <c r="BB8" s="124"/>
      <c r="BC8" s="124"/>
      <c r="BD8" s="124"/>
      <c r="BE8" s="124"/>
      <c r="BF8" s="124"/>
      <c r="BG8" s="124"/>
      <c r="BH8" s="58"/>
      <c r="BO8" s="57">
        <v>1</v>
      </c>
      <c r="BP8" s="124">
        <v>1</v>
      </c>
      <c r="BQ8" s="124"/>
      <c r="BR8" s="124">
        <v>1</v>
      </c>
      <c r="BS8" s="124">
        <v>1</v>
      </c>
      <c r="BT8" s="58"/>
      <c r="BU8" s="244" t="s">
        <v>492</v>
      </c>
    </row>
    <row r="9" spans="1:76" s="51" customFormat="1" ht="30" customHeight="1" x14ac:dyDescent="0.2">
      <c r="A9" s="51">
        <v>7</v>
      </c>
      <c r="B9" s="51">
        <v>6</v>
      </c>
      <c r="C9" s="51" t="s">
        <v>117</v>
      </c>
      <c r="D9" s="57">
        <v>1</v>
      </c>
      <c r="E9" s="124">
        <v>1</v>
      </c>
      <c r="F9" s="124">
        <v>1</v>
      </c>
      <c r="G9" s="124"/>
      <c r="H9" s="124"/>
      <c r="I9" s="124"/>
      <c r="J9" s="124"/>
      <c r="K9" s="124"/>
      <c r="L9" s="124"/>
      <c r="M9" s="124"/>
      <c r="N9" s="124">
        <v>1</v>
      </c>
      <c r="O9" s="124"/>
      <c r="P9" s="124">
        <v>1</v>
      </c>
      <c r="Q9" s="124"/>
      <c r="R9" s="124"/>
      <c r="S9" s="124">
        <v>1</v>
      </c>
      <c r="T9" s="124"/>
      <c r="U9" s="124"/>
      <c r="V9" s="124"/>
      <c r="W9" s="124"/>
      <c r="X9" s="58"/>
      <c r="Y9" s="177" t="s">
        <v>987</v>
      </c>
      <c r="AG9" s="57"/>
      <c r="AH9" s="124"/>
      <c r="AI9" s="124"/>
      <c r="AJ9" s="124"/>
      <c r="AK9" s="124"/>
      <c r="AL9" s="58">
        <v>1</v>
      </c>
      <c r="AV9" s="51">
        <v>1</v>
      </c>
      <c r="AW9" s="57"/>
      <c r="AX9" s="124"/>
      <c r="AY9" s="124"/>
      <c r="AZ9" s="124"/>
      <c r="BA9" s="124"/>
      <c r="BB9" s="124"/>
      <c r="BC9" s="124"/>
      <c r="BD9" s="124"/>
      <c r="BE9" s="124"/>
      <c r="BF9" s="124"/>
      <c r="BG9" s="124"/>
      <c r="BH9" s="58"/>
      <c r="BO9" s="57">
        <v>1</v>
      </c>
      <c r="BP9" s="124">
        <v>1</v>
      </c>
      <c r="BQ9" s="124"/>
      <c r="BR9" s="124">
        <v>1</v>
      </c>
      <c r="BS9" s="124"/>
      <c r="BT9" s="58">
        <v>1</v>
      </c>
      <c r="BU9" s="244" t="s">
        <v>986</v>
      </c>
    </row>
    <row r="10" spans="1:76" s="51" customFormat="1" ht="30" customHeight="1" x14ac:dyDescent="0.2">
      <c r="A10" s="51">
        <v>8</v>
      </c>
      <c r="B10" s="51">
        <v>7</v>
      </c>
      <c r="C10" s="51" t="s">
        <v>117</v>
      </c>
      <c r="D10" s="57">
        <v>1</v>
      </c>
      <c r="E10" s="124">
        <v>1</v>
      </c>
      <c r="F10" s="124">
        <v>1</v>
      </c>
      <c r="G10" s="124"/>
      <c r="H10" s="124">
        <v>1</v>
      </c>
      <c r="I10" s="124">
        <v>1</v>
      </c>
      <c r="J10" s="124"/>
      <c r="K10" s="124"/>
      <c r="L10" s="124"/>
      <c r="M10" s="124"/>
      <c r="N10" s="124"/>
      <c r="O10" s="124"/>
      <c r="P10" s="124">
        <v>1</v>
      </c>
      <c r="Q10" s="124"/>
      <c r="R10" s="124"/>
      <c r="S10" s="124">
        <v>1</v>
      </c>
      <c r="T10" s="124"/>
      <c r="U10" s="124"/>
      <c r="V10" s="124"/>
      <c r="W10" s="124"/>
      <c r="X10" s="58"/>
      <c r="Y10" s="177" t="s">
        <v>989</v>
      </c>
      <c r="AG10" s="57"/>
      <c r="AH10" s="124"/>
      <c r="AI10" s="124"/>
      <c r="AJ10" s="124"/>
      <c r="AK10" s="124"/>
      <c r="AL10" s="58"/>
      <c r="AV10" s="51">
        <v>1</v>
      </c>
      <c r="AW10" s="57"/>
      <c r="AX10" s="124"/>
      <c r="AY10" s="124"/>
      <c r="AZ10" s="124"/>
      <c r="BA10" s="124"/>
      <c r="BB10" s="124"/>
      <c r="BC10" s="124"/>
      <c r="BD10" s="124"/>
      <c r="BE10" s="124"/>
      <c r="BF10" s="124"/>
      <c r="BG10" s="124"/>
      <c r="BH10" s="58"/>
      <c r="BO10" s="57">
        <v>1</v>
      </c>
      <c r="BP10" s="124">
        <v>1</v>
      </c>
      <c r="BQ10" s="124"/>
      <c r="BR10" s="124">
        <v>1</v>
      </c>
      <c r="BS10" s="124"/>
      <c r="BT10" s="58">
        <v>1</v>
      </c>
      <c r="BU10" s="244" t="s">
        <v>988</v>
      </c>
    </row>
    <row r="11" spans="1:76" s="51" customFormat="1" ht="30" customHeight="1" x14ac:dyDescent="0.2">
      <c r="A11" s="51">
        <v>9</v>
      </c>
      <c r="B11" s="51">
        <v>8</v>
      </c>
      <c r="C11" s="51" t="s">
        <v>117</v>
      </c>
      <c r="D11" s="57">
        <v>1</v>
      </c>
      <c r="E11" s="124">
        <v>1</v>
      </c>
      <c r="F11" s="124">
        <v>1</v>
      </c>
      <c r="G11" s="124"/>
      <c r="H11" s="124">
        <v>1</v>
      </c>
      <c r="I11" s="124">
        <v>1</v>
      </c>
      <c r="J11" s="124"/>
      <c r="K11" s="124"/>
      <c r="L11" s="124"/>
      <c r="M11" s="124"/>
      <c r="N11" s="124"/>
      <c r="O11" s="124"/>
      <c r="P11" s="124">
        <v>1</v>
      </c>
      <c r="Q11" s="124"/>
      <c r="R11" s="124"/>
      <c r="S11" s="124">
        <v>1</v>
      </c>
      <c r="T11" s="124"/>
      <c r="U11" s="124"/>
      <c r="V11" s="124"/>
      <c r="W11" s="124"/>
      <c r="X11" s="58"/>
      <c r="Y11" s="177" t="s">
        <v>989</v>
      </c>
      <c r="AG11" s="57"/>
      <c r="AH11" s="124"/>
      <c r="AI11" s="124"/>
      <c r="AJ11" s="124"/>
      <c r="AK11" s="124"/>
      <c r="AL11" s="58"/>
      <c r="AV11" s="51">
        <v>1</v>
      </c>
      <c r="AW11" s="57"/>
      <c r="AX11" s="124"/>
      <c r="AY11" s="124"/>
      <c r="AZ11" s="124"/>
      <c r="BA11" s="124"/>
      <c r="BB11" s="124"/>
      <c r="BC11" s="124"/>
      <c r="BD11" s="124"/>
      <c r="BE11" s="124"/>
      <c r="BF11" s="124"/>
      <c r="BG11" s="124"/>
      <c r="BH11" s="58"/>
      <c r="BO11" s="57">
        <v>1</v>
      </c>
      <c r="BP11" s="124">
        <v>1</v>
      </c>
      <c r="BQ11" s="124"/>
      <c r="BR11" s="124">
        <v>1</v>
      </c>
      <c r="BS11" s="124"/>
      <c r="BT11" s="58">
        <v>1</v>
      </c>
      <c r="BU11" s="244" t="s">
        <v>990</v>
      </c>
    </row>
    <row r="12" spans="1:76" s="51" customFormat="1" ht="30" customHeight="1" x14ac:dyDescent="0.2">
      <c r="A12" s="51">
        <v>10</v>
      </c>
      <c r="B12" s="51">
        <v>9</v>
      </c>
      <c r="C12" s="51" t="s">
        <v>117</v>
      </c>
      <c r="D12" s="57">
        <v>1</v>
      </c>
      <c r="E12" s="124">
        <v>1</v>
      </c>
      <c r="F12" s="124">
        <v>1</v>
      </c>
      <c r="G12" s="124"/>
      <c r="H12" s="124">
        <v>1</v>
      </c>
      <c r="I12" s="124">
        <v>1</v>
      </c>
      <c r="J12" s="124"/>
      <c r="K12" s="124"/>
      <c r="L12" s="124"/>
      <c r="M12" s="124"/>
      <c r="N12" s="124">
        <v>1</v>
      </c>
      <c r="O12" s="124"/>
      <c r="P12" s="124">
        <v>1</v>
      </c>
      <c r="Q12" s="124"/>
      <c r="R12" s="124"/>
      <c r="S12" s="124"/>
      <c r="T12" s="124"/>
      <c r="U12" s="124"/>
      <c r="V12" s="124"/>
      <c r="W12" s="124"/>
      <c r="X12" s="58"/>
      <c r="Y12" s="177" t="s">
        <v>116</v>
      </c>
      <c r="AG12" s="57"/>
      <c r="AH12" s="124"/>
      <c r="AI12" s="124"/>
      <c r="AJ12" s="124"/>
      <c r="AK12" s="124"/>
      <c r="AL12" s="58"/>
      <c r="AR12" s="51">
        <v>1</v>
      </c>
      <c r="AW12" s="57"/>
      <c r="AX12" s="124"/>
      <c r="AY12" s="124"/>
      <c r="AZ12" s="124"/>
      <c r="BA12" s="124"/>
      <c r="BB12" s="124"/>
      <c r="BC12" s="124"/>
      <c r="BD12" s="124"/>
      <c r="BE12" s="124"/>
      <c r="BF12" s="124"/>
      <c r="BG12" s="124"/>
      <c r="BH12" s="58"/>
      <c r="BO12" s="57">
        <v>1</v>
      </c>
      <c r="BP12" s="124">
        <v>1</v>
      </c>
      <c r="BQ12" s="124"/>
      <c r="BR12" s="124">
        <v>1</v>
      </c>
      <c r="BS12" s="124"/>
      <c r="BT12" s="58">
        <v>1</v>
      </c>
      <c r="BU12" s="244" t="s">
        <v>991</v>
      </c>
    </row>
    <row r="13" spans="1:76" s="51" customFormat="1" ht="30" customHeight="1" x14ac:dyDescent="0.2">
      <c r="A13" s="51">
        <v>11</v>
      </c>
      <c r="B13" s="51">
        <v>10</v>
      </c>
      <c r="C13" s="51" t="s">
        <v>117</v>
      </c>
      <c r="D13" s="57">
        <v>1</v>
      </c>
      <c r="E13" s="124">
        <v>1</v>
      </c>
      <c r="F13" s="124">
        <v>1</v>
      </c>
      <c r="G13" s="124"/>
      <c r="H13" s="124"/>
      <c r="I13" s="124">
        <v>1</v>
      </c>
      <c r="J13" s="124"/>
      <c r="K13" s="124"/>
      <c r="L13" s="124"/>
      <c r="M13" s="124"/>
      <c r="N13" s="124">
        <v>1</v>
      </c>
      <c r="O13" s="124"/>
      <c r="P13" s="124">
        <v>1</v>
      </c>
      <c r="Q13" s="124"/>
      <c r="R13" s="124"/>
      <c r="S13" s="124"/>
      <c r="T13" s="124"/>
      <c r="U13" s="124"/>
      <c r="V13" s="124"/>
      <c r="W13" s="124"/>
      <c r="X13" s="58"/>
      <c r="Y13" s="177" t="s">
        <v>993</v>
      </c>
      <c r="AG13" s="57"/>
      <c r="AH13" s="124"/>
      <c r="AI13" s="124"/>
      <c r="AJ13" s="124"/>
      <c r="AK13" s="124"/>
      <c r="AL13" s="58"/>
      <c r="AV13" s="51">
        <v>1</v>
      </c>
      <c r="AW13" s="57"/>
      <c r="AX13" s="124"/>
      <c r="AY13" s="124"/>
      <c r="AZ13" s="124"/>
      <c r="BA13" s="124"/>
      <c r="BB13" s="124"/>
      <c r="BC13" s="124"/>
      <c r="BD13" s="124"/>
      <c r="BE13" s="124"/>
      <c r="BF13" s="124"/>
      <c r="BG13" s="124"/>
      <c r="BH13" s="58"/>
      <c r="BO13" s="57">
        <v>1</v>
      </c>
      <c r="BP13" s="124">
        <v>1</v>
      </c>
      <c r="BQ13" s="124"/>
      <c r="BR13" s="124">
        <v>1</v>
      </c>
      <c r="BS13" s="124"/>
      <c r="BT13" s="58">
        <v>1</v>
      </c>
      <c r="BU13" s="244" t="s">
        <v>992</v>
      </c>
    </row>
    <row r="14" spans="1:76" s="51" customFormat="1" ht="30" customHeight="1" x14ac:dyDescent="0.2">
      <c r="A14" s="51">
        <v>12</v>
      </c>
      <c r="B14" s="51">
        <v>11</v>
      </c>
      <c r="C14" s="51" t="s">
        <v>117</v>
      </c>
      <c r="D14" s="57">
        <v>1</v>
      </c>
      <c r="E14" s="124"/>
      <c r="F14" s="124"/>
      <c r="G14" s="124">
        <v>1</v>
      </c>
      <c r="H14" s="124"/>
      <c r="I14" s="124">
        <v>1</v>
      </c>
      <c r="J14" s="124"/>
      <c r="K14" s="124"/>
      <c r="L14" s="124"/>
      <c r="M14" s="124"/>
      <c r="N14" s="124"/>
      <c r="O14" s="124"/>
      <c r="P14" s="124">
        <v>1</v>
      </c>
      <c r="Q14" s="124"/>
      <c r="R14" s="124"/>
      <c r="S14" s="124">
        <v>1</v>
      </c>
      <c r="T14" s="124"/>
      <c r="U14" s="124"/>
      <c r="V14" s="124"/>
      <c r="W14" s="124"/>
      <c r="X14" s="58"/>
      <c r="Y14" s="177" t="s">
        <v>995</v>
      </c>
      <c r="AG14" s="57"/>
      <c r="AH14" s="124"/>
      <c r="AI14" s="124"/>
      <c r="AJ14" s="124"/>
      <c r="AK14" s="124"/>
      <c r="AL14" s="58"/>
      <c r="AV14" s="51">
        <v>1</v>
      </c>
      <c r="AW14" s="57"/>
      <c r="AX14" s="124"/>
      <c r="AY14" s="124"/>
      <c r="AZ14" s="124"/>
      <c r="BA14" s="124"/>
      <c r="BB14" s="124"/>
      <c r="BC14" s="124"/>
      <c r="BD14" s="124"/>
      <c r="BE14" s="124"/>
      <c r="BF14" s="124"/>
      <c r="BG14" s="124"/>
      <c r="BH14" s="58"/>
      <c r="BO14" s="57">
        <v>1</v>
      </c>
      <c r="BP14" s="124">
        <v>1</v>
      </c>
      <c r="BQ14" s="124"/>
      <c r="BR14" s="124">
        <v>1</v>
      </c>
      <c r="BS14" s="124"/>
      <c r="BT14" s="58">
        <v>1</v>
      </c>
      <c r="BU14" s="244" t="s">
        <v>994</v>
      </c>
    </row>
    <row r="15" spans="1:76" s="51" customFormat="1" ht="30" customHeight="1" x14ac:dyDescent="0.2">
      <c r="A15" s="51">
        <v>13</v>
      </c>
      <c r="B15" s="51">
        <v>12</v>
      </c>
      <c r="C15" s="51" t="s">
        <v>117</v>
      </c>
      <c r="D15" s="57">
        <v>1</v>
      </c>
      <c r="E15" s="124"/>
      <c r="F15" s="124">
        <v>1</v>
      </c>
      <c r="G15" s="124"/>
      <c r="H15" s="124"/>
      <c r="I15" s="124">
        <v>1</v>
      </c>
      <c r="J15" s="124"/>
      <c r="K15" s="124"/>
      <c r="L15" s="124"/>
      <c r="M15" s="124"/>
      <c r="N15" s="124"/>
      <c r="O15" s="124"/>
      <c r="P15" s="124">
        <v>1</v>
      </c>
      <c r="Q15" s="124"/>
      <c r="R15" s="124"/>
      <c r="S15" s="124">
        <v>1</v>
      </c>
      <c r="T15" s="124"/>
      <c r="U15" s="124"/>
      <c r="V15" s="124"/>
      <c r="W15" s="124"/>
      <c r="X15" s="58"/>
      <c r="Y15" s="177" t="s">
        <v>81</v>
      </c>
      <c r="AG15" s="57"/>
      <c r="AH15" s="124"/>
      <c r="AI15" s="124"/>
      <c r="AJ15" s="124"/>
      <c r="AK15" s="124"/>
      <c r="AL15" s="58"/>
      <c r="AV15" s="51">
        <v>1</v>
      </c>
      <c r="AW15" s="57"/>
      <c r="AX15" s="124"/>
      <c r="AY15" s="124"/>
      <c r="AZ15" s="124"/>
      <c r="BA15" s="124"/>
      <c r="BB15" s="124"/>
      <c r="BC15" s="124"/>
      <c r="BD15" s="124"/>
      <c r="BE15" s="124"/>
      <c r="BF15" s="124"/>
      <c r="BG15" s="124"/>
      <c r="BH15" s="58"/>
      <c r="BO15" s="57">
        <v>1</v>
      </c>
      <c r="BP15" s="124">
        <v>1</v>
      </c>
      <c r="BQ15" s="124"/>
      <c r="BR15" s="124">
        <v>1</v>
      </c>
      <c r="BS15" s="124">
        <v>1</v>
      </c>
      <c r="BT15" s="58"/>
      <c r="BU15" s="244" t="s">
        <v>996</v>
      </c>
    </row>
    <row r="16" spans="1:76" s="51" customFormat="1" ht="30" customHeight="1" x14ac:dyDescent="0.2">
      <c r="A16" s="51">
        <v>14</v>
      </c>
      <c r="B16" s="51">
        <v>13</v>
      </c>
      <c r="C16" s="51" t="s">
        <v>117</v>
      </c>
      <c r="D16" s="57">
        <v>1</v>
      </c>
      <c r="E16" s="124"/>
      <c r="F16" s="124">
        <v>1</v>
      </c>
      <c r="G16" s="124"/>
      <c r="H16" s="124"/>
      <c r="I16" s="124">
        <v>1</v>
      </c>
      <c r="J16" s="124"/>
      <c r="K16" s="124"/>
      <c r="L16" s="124"/>
      <c r="M16" s="124"/>
      <c r="N16" s="124"/>
      <c r="O16" s="124"/>
      <c r="P16" s="124">
        <v>1</v>
      </c>
      <c r="Q16" s="124"/>
      <c r="R16" s="124"/>
      <c r="S16" s="124">
        <v>1</v>
      </c>
      <c r="T16" s="124"/>
      <c r="U16" s="124"/>
      <c r="V16" s="124"/>
      <c r="W16" s="124"/>
      <c r="X16" s="58"/>
      <c r="Y16" s="177" t="s">
        <v>81</v>
      </c>
      <c r="AG16" s="57"/>
      <c r="AH16" s="124"/>
      <c r="AI16" s="124"/>
      <c r="AJ16" s="124"/>
      <c r="AK16" s="124"/>
      <c r="AL16" s="58"/>
      <c r="AV16" s="51">
        <v>1</v>
      </c>
      <c r="AW16" s="57"/>
      <c r="AX16" s="124"/>
      <c r="AY16" s="124"/>
      <c r="AZ16" s="124"/>
      <c r="BA16" s="124"/>
      <c r="BB16" s="124"/>
      <c r="BC16" s="124"/>
      <c r="BD16" s="124"/>
      <c r="BE16" s="124"/>
      <c r="BF16" s="124"/>
      <c r="BG16" s="124"/>
      <c r="BH16" s="58"/>
      <c r="BO16" s="57">
        <v>1</v>
      </c>
      <c r="BP16" s="124">
        <v>1</v>
      </c>
      <c r="BQ16" s="124"/>
      <c r="BR16" s="124">
        <v>1</v>
      </c>
      <c r="BS16" s="124">
        <v>1</v>
      </c>
      <c r="BT16" s="58"/>
      <c r="BU16" s="244" t="s">
        <v>997</v>
      </c>
    </row>
    <row r="17" spans="1:73" s="51" customFormat="1" ht="30" customHeight="1" x14ac:dyDescent="0.2">
      <c r="A17" s="51">
        <v>15</v>
      </c>
      <c r="B17" s="51">
        <v>14</v>
      </c>
      <c r="C17" s="51" t="s">
        <v>117</v>
      </c>
      <c r="D17" s="57"/>
      <c r="E17" s="124"/>
      <c r="F17" s="124">
        <v>1</v>
      </c>
      <c r="G17" s="124"/>
      <c r="H17" s="124">
        <v>1</v>
      </c>
      <c r="I17" s="124">
        <v>1</v>
      </c>
      <c r="J17" s="124"/>
      <c r="K17" s="124"/>
      <c r="L17" s="124"/>
      <c r="M17" s="124"/>
      <c r="N17" s="124"/>
      <c r="O17" s="124"/>
      <c r="P17" s="124">
        <v>1</v>
      </c>
      <c r="Q17" s="124"/>
      <c r="R17" s="124"/>
      <c r="S17" s="124">
        <v>1</v>
      </c>
      <c r="T17" s="124"/>
      <c r="U17" s="124"/>
      <c r="V17" s="124"/>
      <c r="W17" s="124"/>
      <c r="X17" s="58"/>
      <c r="Y17" s="177" t="s">
        <v>81</v>
      </c>
      <c r="AG17" s="57"/>
      <c r="AH17" s="124"/>
      <c r="AI17" s="124"/>
      <c r="AJ17" s="124"/>
      <c r="AK17" s="124"/>
      <c r="AL17" s="58"/>
      <c r="AV17" s="51">
        <v>1</v>
      </c>
      <c r="AW17" s="57"/>
      <c r="AX17" s="124"/>
      <c r="AY17" s="124"/>
      <c r="AZ17" s="124"/>
      <c r="BA17" s="124"/>
      <c r="BB17" s="124"/>
      <c r="BC17" s="124"/>
      <c r="BD17" s="124"/>
      <c r="BE17" s="124"/>
      <c r="BF17" s="124"/>
      <c r="BG17" s="124"/>
      <c r="BH17" s="58"/>
      <c r="BO17" s="57">
        <v>1</v>
      </c>
      <c r="BP17" s="124">
        <v>1</v>
      </c>
      <c r="BQ17" s="124"/>
      <c r="BR17" s="124">
        <v>1</v>
      </c>
      <c r="BS17" s="124">
        <v>1</v>
      </c>
      <c r="BT17" s="58"/>
      <c r="BU17" s="244" t="s">
        <v>998</v>
      </c>
    </row>
    <row r="18" spans="1:73" s="51" customFormat="1" ht="30" customHeight="1" x14ac:dyDescent="0.2">
      <c r="A18" s="51">
        <v>16</v>
      </c>
      <c r="B18" s="51">
        <v>15</v>
      </c>
      <c r="C18" s="51" t="s">
        <v>117</v>
      </c>
      <c r="D18" s="57">
        <v>1</v>
      </c>
      <c r="E18" s="124">
        <v>1</v>
      </c>
      <c r="F18" s="124"/>
      <c r="G18" s="124"/>
      <c r="H18" s="124"/>
      <c r="I18" s="124">
        <v>1</v>
      </c>
      <c r="J18" s="124"/>
      <c r="K18" s="124"/>
      <c r="L18" s="124"/>
      <c r="M18" s="124"/>
      <c r="N18" s="124"/>
      <c r="O18" s="124"/>
      <c r="P18" s="124"/>
      <c r="Q18" s="124"/>
      <c r="R18" s="124"/>
      <c r="S18" s="124"/>
      <c r="T18" s="124"/>
      <c r="U18" s="124"/>
      <c r="V18" s="124"/>
      <c r="W18" s="124"/>
      <c r="X18" s="58"/>
      <c r="Y18" s="177" t="s">
        <v>1000</v>
      </c>
      <c r="AG18" s="57"/>
      <c r="AH18" s="124"/>
      <c r="AI18" s="124"/>
      <c r="AJ18" s="124"/>
      <c r="AK18" s="124"/>
      <c r="AL18" s="58"/>
      <c r="AV18" s="51">
        <v>1</v>
      </c>
      <c r="AW18" s="57"/>
      <c r="AX18" s="124"/>
      <c r="AY18" s="124"/>
      <c r="AZ18" s="124"/>
      <c r="BA18" s="124"/>
      <c r="BB18" s="124"/>
      <c r="BC18" s="124"/>
      <c r="BD18" s="124"/>
      <c r="BE18" s="124"/>
      <c r="BF18" s="124"/>
      <c r="BG18" s="124"/>
      <c r="BH18" s="58"/>
      <c r="BO18" s="57">
        <v>1</v>
      </c>
      <c r="BP18" s="124">
        <v>1</v>
      </c>
      <c r="BQ18" s="124"/>
      <c r="BR18" s="124">
        <v>1</v>
      </c>
      <c r="BS18" s="124">
        <v>1</v>
      </c>
      <c r="BT18" s="58"/>
      <c r="BU18" s="244" t="s">
        <v>999</v>
      </c>
    </row>
    <row r="19" spans="1:73" s="51" customFormat="1" ht="30" customHeight="1" x14ac:dyDescent="0.2">
      <c r="A19" s="51">
        <v>17</v>
      </c>
      <c r="B19" s="51">
        <v>16</v>
      </c>
      <c r="C19" s="51" t="s">
        <v>117</v>
      </c>
      <c r="D19" s="57"/>
      <c r="E19" s="124"/>
      <c r="F19" s="124"/>
      <c r="G19" s="124">
        <v>1</v>
      </c>
      <c r="H19" s="124">
        <v>1</v>
      </c>
      <c r="I19" s="124"/>
      <c r="J19" s="124"/>
      <c r="K19" s="124">
        <v>1</v>
      </c>
      <c r="L19" s="124"/>
      <c r="M19" s="124"/>
      <c r="N19" s="124"/>
      <c r="O19" s="124"/>
      <c r="P19" s="124">
        <v>1</v>
      </c>
      <c r="Q19" s="124"/>
      <c r="R19" s="124"/>
      <c r="S19" s="124"/>
      <c r="T19" s="124"/>
      <c r="U19" s="124">
        <v>1</v>
      </c>
      <c r="V19" s="124"/>
      <c r="W19" s="124"/>
      <c r="X19" s="58"/>
      <c r="Y19" s="177" t="s">
        <v>1002</v>
      </c>
      <c r="AG19" s="57"/>
      <c r="AH19" s="124"/>
      <c r="AI19" s="124"/>
      <c r="AJ19" s="124"/>
      <c r="AK19" s="124"/>
      <c r="AL19" s="58"/>
      <c r="AW19" s="57"/>
      <c r="AX19" s="124"/>
      <c r="AY19" s="124"/>
      <c r="AZ19" s="124"/>
      <c r="BA19" s="124"/>
      <c r="BB19" s="124"/>
      <c r="BC19" s="124"/>
      <c r="BD19" s="124"/>
      <c r="BE19" s="124"/>
      <c r="BF19" s="124"/>
      <c r="BG19" s="124"/>
      <c r="BH19" s="58"/>
      <c r="BO19" s="57">
        <v>1</v>
      </c>
      <c r="BP19" s="124">
        <v>1</v>
      </c>
      <c r="BQ19" s="124">
        <v>1</v>
      </c>
      <c r="BR19" s="124"/>
      <c r="BS19" s="124">
        <v>1</v>
      </c>
      <c r="BT19" s="58"/>
      <c r="BU19" s="244" t="s">
        <v>1001</v>
      </c>
    </row>
    <row r="20" spans="1:73" s="51" customFormat="1" ht="30" customHeight="1" x14ac:dyDescent="0.2">
      <c r="A20" s="51">
        <v>18</v>
      </c>
      <c r="B20" s="51">
        <v>17</v>
      </c>
      <c r="C20" s="51" t="s">
        <v>117</v>
      </c>
      <c r="D20" s="57">
        <v>1</v>
      </c>
      <c r="E20" s="124">
        <v>1</v>
      </c>
      <c r="F20" s="124">
        <v>1</v>
      </c>
      <c r="G20" s="124"/>
      <c r="H20" s="124">
        <v>1</v>
      </c>
      <c r="I20" s="124">
        <v>1</v>
      </c>
      <c r="J20" s="124"/>
      <c r="K20" s="124"/>
      <c r="L20" s="124"/>
      <c r="M20" s="124"/>
      <c r="N20" s="124">
        <v>1</v>
      </c>
      <c r="O20" s="124"/>
      <c r="P20" s="124">
        <v>1</v>
      </c>
      <c r="Q20" s="124"/>
      <c r="R20" s="124"/>
      <c r="S20" s="124"/>
      <c r="T20" s="124"/>
      <c r="U20" s="124"/>
      <c r="V20" s="124"/>
      <c r="W20" s="124"/>
      <c r="X20" s="58"/>
      <c r="Y20" s="177" t="s">
        <v>1004</v>
      </c>
      <c r="AG20" s="57"/>
      <c r="AH20" s="124"/>
      <c r="AI20" s="124"/>
      <c r="AJ20" s="124"/>
      <c r="AK20" s="124"/>
      <c r="AL20" s="58"/>
      <c r="AM20" s="51">
        <v>1</v>
      </c>
      <c r="AN20" s="51">
        <v>1</v>
      </c>
      <c r="AO20" s="51">
        <v>1</v>
      </c>
      <c r="AW20" s="57"/>
      <c r="AX20" s="124"/>
      <c r="AY20" s="124"/>
      <c r="AZ20" s="124"/>
      <c r="BA20" s="124"/>
      <c r="BB20" s="124"/>
      <c r="BC20" s="124"/>
      <c r="BD20" s="124"/>
      <c r="BE20" s="124"/>
      <c r="BF20" s="124"/>
      <c r="BG20" s="124"/>
      <c r="BH20" s="58"/>
      <c r="BO20" s="57">
        <v>1</v>
      </c>
      <c r="BP20" s="124">
        <v>1</v>
      </c>
      <c r="BQ20" s="124"/>
      <c r="BR20" s="124">
        <v>1</v>
      </c>
      <c r="BS20" s="124">
        <v>1</v>
      </c>
      <c r="BT20" s="58"/>
      <c r="BU20" s="244" t="s">
        <v>1003</v>
      </c>
    </row>
    <row r="21" spans="1:73" s="51" customFormat="1" ht="30" customHeight="1" x14ac:dyDescent="0.2">
      <c r="A21" s="51">
        <v>19</v>
      </c>
      <c r="B21" s="51">
        <v>18</v>
      </c>
      <c r="C21" s="51" t="s">
        <v>117</v>
      </c>
      <c r="D21" s="57">
        <v>1</v>
      </c>
      <c r="E21" s="124">
        <v>1</v>
      </c>
      <c r="F21" s="124"/>
      <c r="G21" s="124"/>
      <c r="H21" s="124"/>
      <c r="I21" s="124">
        <v>1</v>
      </c>
      <c r="J21" s="124"/>
      <c r="K21" s="124"/>
      <c r="L21" s="124"/>
      <c r="M21" s="124"/>
      <c r="N21" s="124"/>
      <c r="O21" s="124"/>
      <c r="P21" s="124">
        <v>1</v>
      </c>
      <c r="Q21" s="124"/>
      <c r="R21" s="124"/>
      <c r="S21" s="124"/>
      <c r="T21" s="124"/>
      <c r="U21" s="124"/>
      <c r="V21" s="124"/>
      <c r="W21" s="124"/>
      <c r="X21" s="58"/>
      <c r="Y21" s="177" t="s">
        <v>1000</v>
      </c>
      <c r="AG21" s="57"/>
      <c r="AH21" s="124"/>
      <c r="AI21" s="124"/>
      <c r="AJ21" s="124"/>
      <c r="AK21" s="124"/>
      <c r="AL21" s="58"/>
      <c r="AV21" s="51">
        <v>1</v>
      </c>
      <c r="AW21" s="57"/>
      <c r="AX21" s="124"/>
      <c r="AY21" s="124"/>
      <c r="AZ21" s="124"/>
      <c r="BA21" s="124"/>
      <c r="BB21" s="124"/>
      <c r="BC21" s="124"/>
      <c r="BD21" s="124"/>
      <c r="BE21" s="124"/>
      <c r="BF21" s="124"/>
      <c r="BG21" s="124"/>
      <c r="BH21" s="58"/>
      <c r="BO21" s="57">
        <v>1</v>
      </c>
      <c r="BP21" s="124">
        <v>1</v>
      </c>
      <c r="BQ21" s="124"/>
      <c r="BR21" s="124">
        <v>1</v>
      </c>
      <c r="BS21" s="124">
        <v>1</v>
      </c>
      <c r="BT21" s="58"/>
      <c r="BU21" s="67" t="s">
        <v>1005</v>
      </c>
    </row>
    <row r="22" spans="1:73" s="51" customFormat="1" ht="30" customHeight="1" x14ac:dyDescent="0.2">
      <c r="A22" s="51">
        <v>20</v>
      </c>
      <c r="B22" s="51">
        <v>19</v>
      </c>
      <c r="C22" s="51" t="s">
        <v>117</v>
      </c>
      <c r="D22" s="57">
        <v>1</v>
      </c>
      <c r="E22" s="124"/>
      <c r="F22" s="124">
        <v>1</v>
      </c>
      <c r="G22" s="124"/>
      <c r="H22" s="124"/>
      <c r="I22" s="124">
        <v>1</v>
      </c>
      <c r="J22" s="124"/>
      <c r="K22" s="124"/>
      <c r="L22" s="124">
        <v>1</v>
      </c>
      <c r="M22" s="124"/>
      <c r="N22" s="124"/>
      <c r="O22" s="124"/>
      <c r="P22" s="124"/>
      <c r="Q22" s="124"/>
      <c r="R22" s="124"/>
      <c r="S22" s="124"/>
      <c r="T22" s="124"/>
      <c r="U22" s="124"/>
      <c r="V22" s="124"/>
      <c r="W22" s="124"/>
      <c r="X22" s="58"/>
      <c r="Y22" s="177" t="s">
        <v>1007</v>
      </c>
      <c r="AF22" s="51">
        <v>1</v>
      </c>
      <c r="AG22" s="57"/>
      <c r="AH22" s="124"/>
      <c r="AI22" s="124"/>
      <c r="AJ22" s="124"/>
      <c r="AK22" s="124"/>
      <c r="AL22" s="58"/>
      <c r="AW22" s="57"/>
      <c r="AX22" s="124"/>
      <c r="AY22" s="124"/>
      <c r="AZ22" s="124"/>
      <c r="BA22" s="124"/>
      <c r="BB22" s="124"/>
      <c r="BC22" s="124"/>
      <c r="BD22" s="124"/>
      <c r="BE22" s="124"/>
      <c r="BF22" s="124"/>
      <c r="BG22" s="124"/>
      <c r="BH22" s="58"/>
      <c r="BO22" s="57">
        <v>1</v>
      </c>
      <c r="BP22" s="124">
        <v>1</v>
      </c>
      <c r="BQ22" s="124"/>
      <c r="BR22" s="124">
        <v>1</v>
      </c>
      <c r="BS22" s="124">
        <v>1</v>
      </c>
      <c r="BT22" s="58"/>
      <c r="BU22" s="244" t="s">
        <v>1006</v>
      </c>
    </row>
    <row r="23" spans="1:73" s="51" customFormat="1" ht="30" customHeight="1" x14ac:dyDescent="0.2">
      <c r="A23" s="51">
        <v>21</v>
      </c>
      <c r="B23" s="51">
        <v>20</v>
      </c>
      <c r="C23" s="51" t="s">
        <v>117</v>
      </c>
      <c r="D23" s="57">
        <v>1</v>
      </c>
      <c r="E23" s="124">
        <v>1</v>
      </c>
      <c r="F23" s="124"/>
      <c r="G23" s="124"/>
      <c r="H23" s="124"/>
      <c r="I23" s="124">
        <v>1</v>
      </c>
      <c r="J23" s="124"/>
      <c r="K23" s="124"/>
      <c r="L23" s="124">
        <v>1</v>
      </c>
      <c r="M23" s="124"/>
      <c r="N23" s="124"/>
      <c r="O23" s="124"/>
      <c r="P23" s="124"/>
      <c r="Q23" s="124"/>
      <c r="R23" s="124"/>
      <c r="S23" s="124"/>
      <c r="T23" s="124"/>
      <c r="U23" s="124"/>
      <c r="V23" s="124"/>
      <c r="W23" s="124"/>
      <c r="X23" s="58"/>
      <c r="Y23" s="177" t="s">
        <v>1009</v>
      </c>
      <c r="AF23" s="51">
        <v>1</v>
      </c>
      <c r="AG23" s="57"/>
      <c r="AH23" s="124"/>
      <c r="AI23" s="124"/>
      <c r="AJ23" s="124"/>
      <c r="AK23" s="124"/>
      <c r="AL23" s="58"/>
      <c r="AW23" s="57">
        <v>1</v>
      </c>
      <c r="AX23" s="124"/>
      <c r="AY23" s="124"/>
      <c r="AZ23" s="124"/>
      <c r="BA23" s="124"/>
      <c r="BB23" s="124"/>
      <c r="BC23" s="124"/>
      <c r="BD23" s="124"/>
      <c r="BE23" s="124"/>
      <c r="BF23" s="124"/>
      <c r="BG23" s="124"/>
      <c r="BH23" s="58"/>
      <c r="BO23" s="57">
        <v>1</v>
      </c>
      <c r="BP23" s="124">
        <v>1</v>
      </c>
      <c r="BQ23" s="124"/>
      <c r="BR23" s="124">
        <v>1</v>
      </c>
      <c r="BS23" s="124">
        <v>1</v>
      </c>
      <c r="BT23" s="58"/>
      <c r="BU23" s="244" t="s">
        <v>1008</v>
      </c>
    </row>
    <row r="24" spans="1:73" s="51" customFormat="1" ht="30" customHeight="1" x14ac:dyDescent="0.2">
      <c r="A24" s="51">
        <v>22</v>
      </c>
      <c r="B24" s="51">
        <v>21</v>
      </c>
      <c r="C24" s="51" t="s">
        <v>117</v>
      </c>
      <c r="D24" s="57">
        <v>1</v>
      </c>
      <c r="E24" s="124">
        <v>1</v>
      </c>
      <c r="F24" s="124">
        <v>1</v>
      </c>
      <c r="G24" s="124"/>
      <c r="H24" s="124">
        <v>1</v>
      </c>
      <c r="I24" s="124">
        <v>1</v>
      </c>
      <c r="J24" s="124"/>
      <c r="K24" s="124"/>
      <c r="L24" s="124"/>
      <c r="M24" s="124"/>
      <c r="N24" s="124"/>
      <c r="O24" s="124"/>
      <c r="P24" s="124"/>
      <c r="Q24" s="124"/>
      <c r="R24" s="124"/>
      <c r="S24" s="124"/>
      <c r="T24" s="124"/>
      <c r="U24" s="124"/>
      <c r="V24" s="124"/>
      <c r="W24" s="124"/>
      <c r="X24" s="58"/>
      <c r="Y24" s="177" t="s">
        <v>292</v>
      </c>
      <c r="AF24" s="51">
        <v>1</v>
      </c>
      <c r="AG24" s="57"/>
      <c r="AH24" s="124"/>
      <c r="AI24" s="124"/>
      <c r="AJ24" s="124"/>
      <c r="AK24" s="124"/>
      <c r="AL24" s="58"/>
      <c r="AW24" s="57"/>
      <c r="AX24" s="124"/>
      <c r="AY24" s="124"/>
      <c r="AZ24" s="124"/>
      <c r="BA24" s="124"/>
      <c r="BB24" s="124"/>
      <c r="BC24" s="124"/>
      <c r="BD24" s="124"/>
      <c r="BE24" s="124"/>
      <c r="BF24" s="124"/>
      <c r="BG24" s="124"/>
      <c r="BH24" s="58"/>
      <c r="BO24" s="57">
        <v>1</v>
      </c>
      <c r="BP24" s="124">
        <v>1</v>
      </c>
      <c r="BQ24" s="124"/>
      <c r="BR24" s="124">
        <v>1</v>
      </c>
      <c r="BS24" s="124">
        <v>1</v>
      </c>
      <c r="BT24" s="58"/>
      <c r="BU24" s="244" t="s">
        <v>1010</v>
      </c>
    </row>
    <row r="25" spans="1:73" s="51" customFormat="1" ht="30" customHeight="1" x14ac:dyDescent="0.2">
      <c r="A25" s="51">
        <v>23</v>
      </c>
      <c r="B25" s="51">
        <v>22</v>
      </c>
      <c r="C25" s="51" t="s">
        <v>117</v>
      </c>
      <c r="D25" s="57">
        <v>1</v>
      </c>
      <c r="E25" s="124"/>
      <c r="F25" s="124">
        <v>1</v>
      </c>
      <c r="G25" s="124"/>
      <c r="H25" s="124"/>
      <c r="I25" s="124">
        <v>1</v>
      </c>
      <c r="J25" s="124"/>
      <c r="K25" s="124"/>
      <c r="L25" s="124"/>
      <c r="M25" s="124"/>
      <c r="N25" s="124"/>
      <c r="O25" s="124"/>
      <c r="P25" s="124"/>
      <c r="Q25" s="124"/>
      <c r="R25" s="124"/>
      <c r="S25" s="124"/>
      <c r="T25" s="124"/>
      <c r="U25" s="124"/>
      <c r="V25" s="124"/>
      <c r="W25" s="124"/>
      <c r="X25" s="58"/>
      <c r="Y25" s="177" t="s">
        <v>332</v>
      </c>
      <c r="AG25" s="57"/>
      <c r="AH25" s="124"/>
      <c r="AI25" s="124"/>
      <c r="AJ25" s="124"/>
      <c r="AK25" s="124"/>
      <c r="AL25" s="58">
        <v>1</v>
      </c>
      <c r="AW25" s="57"/>
      <c r="AX25" s="124"/>
      <c r="AY25" s="124"/>
      <c r="AZ25" s="124"/>
      <c r="BA25" s="124"/>
      <c r="BB25" s="124"/>
      <c r="BC25" s="124"/>
      <c r="BD25" s="124"/>
      <c r="BE25" s="124"/>
      <c r="BF25" s="124"/>
      <c r="BG25" s="124"/>
      <c r="BH25" s="58"/>
      <c r="BO25" s="57">
        <v>1</v>
      </c>
      <c r="BP25" s="124">
        <v>1</v>
      </c>
      <c r="BQ25" s="124">
        <v>1</v>
      </c>
      <c r="BR25" s="124"/>
      <c r="BS25" s="124">
        <v>1</v>
      </c>
      <c r="BT25" s="58"/>
      <c r="BU25" s="244" t="s">
        <v>1011</v>
      </c>
    </row>
    <row r="26" spans="1:73" s="51" customFormat="1" ht="30" customHeight="1" x14ac:dyDescent="0.2">
      <c r="A26" s="51">
        <v>24</v>
      </c>
      <c r="B26" s="51">
        <v>23</v>
      </c>
      <c r="C26" s="51" t="s">
        <v>117</v>
      </c>
      <c r="D26" s="57">
        <v>1</v>
      </c>
      <c r="E26" s="124"/>
      <c r="F26" s="124"/>
      <c r="G26" s="124">
        <v>1</v>
      </c>
      <c r="H26" s="124"/>
      <c r="I26" s="124">
        <v>1</v>
      </c>
      <c r="J26" s="124"/>
      <c r="K26" s="124"/>
      <c r="L26" s="124"/>
      <c r="M26" s="124"/>
      <c r="N26" s="124">
        <v>1</v>
      </c>
      <c r="O26" s="124"/>
      <c r="P26" s="124">
        <v>1</v>
      </c>
      <c r="Q26" s="124"/>
      <c r="R26" s="124">
        <v>1</v>
      </c>
      <c r="S26" s="124"/>
      <c r="T26" s="124"/>
      <c r="U26" s="124"/>
      <c r="V26" s="124"/>
      <c r="W26" s="124"/>
      <c r="X26" s="58"/>
      <c r="Y26" s="177" t="s">
        <v>1013</v>
      </c>
      <c r="AF26" s="51">
        <v>1</v>
      </c>
      <c r="AG26" s="57"/>
      <c r="AH26" s="124"/>
      <c r="AI26" s="124"/>
      <c r="AJ26" s="124"/>
      <c r="AK26" s="124"/>
      <c r="AL26" s="58"/>
      <c r="AW26" s="57"/>
      <c r="AX26" s="124"/>
      <c r="AY26" s="124"/>
      <c r="AZ26" s="124"/>
      <c r="BA26" s="124"/>
      <c r="BB26" s="124"/>
      <c r="BC26" s="124"/>
      <c r="BD26" s="124"/>
      <c r="BE26" s="124"/>
      <c r="BF26" s="124"/>
      <c r="BG26" s="124"/>
      <c r="BH26" s="58"/>
      <c r="BO26" s="57">
        <v>1</v>
      </c>
      <c r="BP26" s="124">
        <v>1</v>
      </c>
      <c r="BQ26" s="124"/>
      <c r="BR26" s="124">
        <v>1</v>
      </c>
      <c r="BS26" s="124">
        <v>1</v>
      </c>
      <c r="BT26" s="58"/>
      <c r="BU26" s="244" t="s">
        <v>1012</v>
      </c>
    </row>
    <row r="27" spans="1:73" s="51" customFormat="1" ht="30" customHeight="1" x14ac:dyDescent="0.2">
      <c r="A27" s="51">
        <v>25</v>
      </c>
      <c r="B27" s="51">
        <v>24</v>
      </c>
      <c r="C27" s="51" t="s">
        <v>117</v>
      </c>
      <c r="D27" s="57">
        <v>1</v>
      </c>
      <c r="E27" s="124">
        <v>1</v>
      </c>
      <c r="F27" s="124">
        <v>1</v>
      </c>
      <c r="G27" s="124">
        <v>1</v>
      </c>
      <c r="H27" s="124"/>
      <c r="I27" s="124">
        <v>1</v>
      </c>
      <c r="J27" s="124"/>
      <c r="K27" s="124"/>
      <c r="L27" s="124"/>
      <c r="M27" s="124"/>
      <c r="N27" s="124"/>
      <c r="O27" s="124"/>
      <c r="P27" s="124"/>
      <c r="Q27" s="124"/>
      <c r="R27" s="124"/>
      <c r="S27" s="124"/>
      <c r="T27" s="124"/>
      <c r="U27" s="124"/>
      <c r="V27" s="124"/>
      <c r="W27" s="124"/>
      <c r="X27" s="58">
        <v>1</v>
      </c>
      <c r="Y27" s="177" t="s">
        <v>1015</v>
      </c>
      <c r="AG27" s="57"/>
      <c r="AH27" s="124"/>
      <c r="AI27" s="124"/>
      <c r="AJ27" s="124"/>
      <c r="AK27" s="124"/>
      <c r="AL27" s="58"/>
      <c r="AW27" s="57"/>
      <c r="AX27" s="124"/>
      <c r="AY27" s="124"/>
      <c r="AZ27" s="124"/>
      <c r="BA27" s="124"/>
      <c r="BB27" s="124"/>
      <c r="BC27" s="124"/>
      <c r="BD27" s="124"/>
      <c r="BE27" s="124"/>
      <c r="BF27" s="124"/>
      <c r="BG27" s="124"/>
      <c r="BH27" s="58"/>
      <c r="BJ27" s="51">
        <v>1</v>
      </c>
      <c r="BK27" s="51">
        <v>1</v>
      </c>
      <c r="BO27" s="57">
        <v>1</v>
      </c>
      <c r="BP27" s="124">
        <v>1</v>
      </c>
      <c r="BQ27" s="124">
        <v>1</v>
      </c>
      <c r="BR27" s="124"/>
      <c r="BS27" s="124">
        <v>1</v>
      </c>
      <c r="BT27" s="58"/>
      <c r="BU27" s="244" t="s">
        <v>1014</v>
      </c>
    </row>
    <row r="28" spans="1:73" s="51" customFormat="1" ht="30" customHeight="1" x14ac:dyDescent="0.2">
      <c r="A28" s="51">
        <v>26</v>
      </c>
      <c r="B28" s="51">
        <v>25</v>
      </c>
      <c r="C28" s="51" t="s">
        <v>117</v>
      </c>
      <c r="D28" s="57">
        <v>1</v>
      </c>
      <c r="E28" s="124">
        <v>1</v>
      </c>
      <c r="F28" s="124">
        <v>1</v>
      </c>
      <c r="G28" s="124"/>
      <c r="H28" s="124"/>
      <c r="I28" s="124">
        <v>1</v>
      </c>
      <c r="J28" s="124"/>
      <c r="K28" s="124"/>
      <c r="L28" s="124"/>
      <c r="M28" s="124"/>
      <c r="N28" s="124"/>
      <c r="O28" s="124">
        <v>1</v>
      </c>
      <c r="P28" s="124"/>
      <c r="Q28" s="124"/>
      <c r="R28" s="124"/>
      <c r="S28" s="124"/>
      <c r="T28" s="124"/>
      <c r="U28" s="124"/>
      <c r="V28" s="124"/>
      <c r="W28" s="124"/>
      <c r="X28" s="58"/>
      <c r="Y28" s="177" t="s">
        <v>1017</v>
      </c>
      <c r="AG28" s="57"/>
      <c r="AH28" s="124"/>
      <c r="AI28" s="124"/>
      <c r="AJ28" s="124"/>
      <c r="AK28" s="124"/>
      <c r="AL28" s="58"/>
      <c r="AW28" s="57"/>
      <c r="AX28" s="124"/>
      <c r="AY28" s="124"/>
      <c r="AZ28" s="124"/>
      <c r="BA28" s="124"/>
      <c r="BB28" s="124"/>
      <c r="BC28" s="124"/>
      <c r="BD28" s="124">
        <v>1</v>
      </c>
      <c r="BE28" s="124"/>
      <c r="BF28" s="124"/>
      <c r="BG28" s="124"/>
      <c r="BH28" s="58"/>
      <c r="BO28" s="57">
        <v>1</v>
      </c>
      <c r="BP28" s="124">
        <v>1</v>
      </c>
      <c r="BQ28" s="124">
        <v>1</v>
      </c>
      <c r="BR28" s="124"/>
      <c r="BS28" s="124">
        <v>1</v>
      </c>
      <c r="BT28" s="58"/>
      <c r="BU28" s="244" t="s">
        <v>1016</v>
      </c>
    </row>
    <row r="29" spans="1:73" s="51" customFormat="1" ht="30" customHeight="1" x14ac:dyDescent="0.2">
      <c r="A29" s="51">
        <v>27</v>
      </c>
      <c r="B29" s="51">
        <v>26</v>
      </c>
      <c r="C29" s="51" t="s">
        <v>117</v>
      </c>
      <c r="D29" s="57">
        <v>1</v>
      </c>
      <c r="E29" s="124">
        <v>1</v>
      </c>
      <c r="F29" s="124">
        <v>1</v>
      </c>
      <c r="G29" s="124">
        <v>1</v>
      </c>
      <c r="H29" s="124"/>
      <c r="I29" s="124">
        <v>1</v>
      </c>
      <c r="J29" s="124"/>
      <c r="K29" s="124"/>
      <c r="L29" s="124"/>
      <c r="M29" s="124"/>
      <c r="N29" s="124"/>
      <c r="O29" s="124">
        <v>1</v>
      </c>
      <c r="P29" s="124"/>
      <c r="Q29" s="124">
        <v>1</v>
      </c>
      <c r="R29" s="124"/>
      <c r="S29" s="124"/>
      <c r="T29" s="124"/>
      <c r="U29" s="124"/>
      <c r="V29" s="124"/>
      <c r="W29" s="124"/>
      <c r="X29" s="58"/>
      <c r="Y29" s="177" t="s">
        <v>1019</v>
      </c>
      <c r="AG29" s="57"/>
      <c r="AH29" s="124"/>
      <c r="AI29" s="124"/>
      <c r="AJ29" s="124"/>
      <c r="AK29" s="124"/>
      <c r="AL29" s="58"/>
      <c r="AW29" s="57"/>
      <c r="AX29" s="124"/>
      <c r="AY29" s="124"/>
      <c r="AZ29" s="124"/>
      <c r="BA29" s="124"/>
      <c r="BB29" s="124"/>
      <c r="BC29" s="124"/>
      <c r="BD29" s="124">
        <v>1</v>
      </c>
      <c r="BE29" s="124"/>
      <c r="BF29" s="124"/>
      <c r="BG29" s="124"/>
      <c r="BH29" s="58"/>
      <c r="BJ29" s="51">
        <v>1</v>
      </c>
      <c r="BO29" s="57">
        <v>1</v>
      </c>
      <c r="BP29" s="124">
        <v>1</v>
      </c>
      <c r="BQ29" s="124"/>
      <c r="BR29" s="124">
        <v>1</v>
      </c>
      <c r="BS29" s="124">
        <v>1</v>
      </c>
      <c r="BT29" s="58"/>
      <c r="BU29" s="244" t="s">
        <v>1018</v>
      </c>
    </row>
    <row r="30" spans="1:73" s="51" customFormat="1" ht="30" customHeight="1" x14ac:dyDescent="0.2">
      <c r="A30" s="51">
        <v>28</v>
      </c>
      <c r="B30" s="51">
        <v>27</v>
      </c>
      <c r="C30" s="51" t="s">
        <v>117</v>
      </c>
      <c r="D30" s="57"/>
      <c r="E30" s="124"/>
      <c r="F30" s="124"/>
      <c r="G30" s="124"/>
      <c r="H30" s="124"/>
      <c r="I30" s="124"/>
      <c r="J30" s="124"/>
      <c r="K30" s="124">
        <v>1</v>
      </c>
      <c r="L30" s="124"/>
      <c r="M30" s="124"/>
      <c r="N30" s="124"/>
      <c r="O30" s="124"/>
      <c r="P30" s="124"/>
      <c r="Q30" s="124"/>
      <c r="R30" s="124"/>
      <c r="S30" s="124"/>
      <c r="T30" s="124"/>
      <c r="U30" s="124">
        <v>1</v>
      </c>
      <c r="V30" s="124"/>
      <c r="W30" s="124"/>
      <c r="X30" s="58"/>
      <c r="Y30" s="177" t="s">
        <v>1021</v>
      </c>
      <c r="AG30" s="57"/>
      <c r="AH30" s="124"/>
      <c r="AI30" s="124"/>
      <c r="AJ30" s="124"/>
      <c r="AK30" s="124"/>
      <c r="AL30" s="58"/>
      <c r="AW30" s="57"/>
      <c r="AX30" s="124"/>
      <c r="AY30" s="124"/>
      <c r="AZ30" s="124"/>
      <c r="BA30" s="124"/>
      <c r="BB30" s="124"/>
      <c r="BC30" s="124"/>
      <c r="BD30" s="124"/>
      <c r="BE30" s="124"/>
      <c r="BF30" s="124"/>
      <c r="BG30" s="124"/>
      <c r="BH30" s="58"/>
      <c r="BO30" s="57">
        <v>1</v>
      </c>
      <c r="BP30" s="124">
        <v>1</v>
      </c>
      <c r="BQ30" s="124"/>
      <c r="BR30" s="124">
        <v>1</v>
      </c>
      <c r="BS30" s="124">
        <v>1</v>
      </c>
      <c r="BT30" s="58"/>
      <c r="BU30" s="67" t="s">
        <v>1020</v>
      </c>
    </row>
    <row r="31" spans="1:73" s="51" customFormat="1" ht="30" customHeight="1" x14ac:dyDescent="0.2">
      <c r="A31" s="51">
        <v>29</v>
      </c>
      <c r="B31" s="51">
        <v>28</v>
      </c>
      <c r="C31" s="51" t="s">
        <v>117</v>
      </c>
      <c r="D31" s="57">
        <v>1</v>
      </c>
      <c r="E31" s="124">
        <v>1</v>
      </c>
      <c r="F31" s="124">
        <v>1</v>
      </c>
      <c r="G31" s="124">
        <v>1</v>
      </c>
      <c r="H31" s="124"/>
      <c r="I31" s="124">
        <v>1</v>
      </c>
      <c r="J31" s="124"/>
      <c r="K31" s="124"/>
      <c r="L31" s="124"/>
      <c r="M31" s="124"/>
      <c r="N31" s="124">
        <v>1</v>
      </c>
      <c r="O31" s="124"/>
      <c r="P31" s="124">
        <v>1</v>
      </c>
      <c r="Q31" s="124"/>
      <c r="R31" s="124">
        <v>1</v>
      </c>
      <c r="S31" s="124"/>
      <c r="T31" s="124"/>
      <c r="U31" s="124"/>
      <c r="V31" s="124"/>
      <c r="W31" s="124"/>
      <c r="X31" s="58"/>
      <c r="Y31" s="177" t="s">
        <v>1023</v>
      </c>
      <c r="AF31" s="51">
        <v>1</v>
      </c>
      <c r="AG31" s="57"/>
      <c r="AH31" s="124"/>
      <c r="AI31" s="124"/>
      <c r="AJ31" s="124"/>
      <c r="AK31" s="124"/>
      <c r="AL31" s="58"/>
      <c r="AW31" s="57"/>
      <c r="AX31" s="124"/>
      <c r="AY31" s="124"/>
      <c r="AZ31" s="124"/>
      <c r="BA31" s="124"/>
      <c r="BB31" s="124"/>
      <c r="BC31" s="124"/>
      <c r="BD31" s="124"/>
      <c r="BE31" s="124"/>
      <c r="BF31" s="124"/>
      <c r="BG31" s="124"/>
      <c r="BH31" s="58"/>
      <c r="BO31" s="57">
        <v>1</v>
      </c>
      <c r="BP31" s="124">
        <v>1</v>
      </c>
      <c r="BQ31" s="124">
        <v>1</v>
      </c>
      <c r="BR31" s="124"/>
      <c r="BS31" s="124">
        <v>1</v>
      </c>
      <c r="BT31" s="58"/>
      <c r="BU31" s="244" t="s">
        <v>1022</v>
      </c>
    </row>
    <row r="32" spans="1:73" s="51" customFormat="1" ht="30" customHeight="1" x14ac:dyDescent="0.2">
      <c r="A32" s="51">
        <v>30</v>
      </c>
      <c r="B32" s="51">
        <v>29</v>
      </c>
      <c r="C32" s="51" t="s">
        <v>117</v>
      </c>
      <c r="D32" s="57">
        <v>1</v>
      </c>
      <c r="E32" s="124">
        <v>1</v>
      </c>
      <c r="F32" s="124">
        <v>1</v>
      </c>
      <c r="G32" s="124"/>
      <c r="H32" s="124"/>
      <c r="I32" s="124">
        <v>1</v>
      </c>
      <c r="J32" s="124"/>
      <c r="K32" s="124"/>
      <c r="L32" s="124"/>
      <c r="M32" s="124"/>
      <c r="N32" s="124">
        <v>1</v>
      </c>
      <c r="O32" s="124"/>
      <c r="P32" s="124">
        <v>1</v>
      </c>
      <c r="Q32" s="124"/>
      <c r="R32" s="124">
        <v>1</v>
      </c>
      <c r="S32" s="124"/>
      <c r="T32" s="124">
        <v>1</v>
      </c>
      <c r="U32" s="124"/>
      <c r="V32" s="124"/>
      <c r="W32" s="124"/>
      <c r="X32" s="58"/>
      <c r="Y32" s="177" t="s">
        <v>1025</v>
      </c>
      <c r="AG32" s="57"/>
      <c r="AH32" s="124"/>
      <c r="AI32" s="124"/>
      <c r="AJ32" s="124"/>
      <c r="AK32" s="124"/>
      <c r="AL32" s="58">
        <v>1</v>
      </c>
      <c r="AW32" s="57"/>
      <c r="AX32" s="124"/>
      <c r="AY32" s="124"/>
      <c r="AZ32" s="124"/>
      <c r="BA32" s="124"/>
      <c r="BB32" s="124"/>
      <c r="BC32" s="124"/>
      <c r="BD32" s="124"/>
      <c r="BE32" s="124">
        <v>1</v>
      </c>
      <c r="BF32" s="124"/>
      <c r="BG32" s="124"/>
      <c r="BH32" s="58"/>
      <c r="BO32" s="57">
        <v>1</v>
      </c>
      <c r="BP32" s="124">
        <v>1</v>
      </c>
      <c r="BQ32" s="124">
        <v>1</v>
      </c>
      <c r="BR32" s="124"/>
      <c r="BS32" s="124">
        <v>1</v>
      </c>
      <c r="BT32" s="58"/>
      <c r="BU32" s="244" t="s">
        <v>1024</v>
      </c>
    </row>
    <row r="33" spans="1:73" s="51" customFormat="1" ht="30" customHeight="1" x14ac:dyDescent="0.2">
      <c r="A33" s="51">
        <v>31</v>
      </c>
      <c r="B33" s="51">
        <v>30</v>
      </c>
      <c r="C33" s="51" t="s">
        <v>117</v>
      </c>
      <c r="D33" s="57"/>
      <c r="E33" s="124"/>
      <c r="F33" s="124"/>
      <c r="G33" s="124"/>
      <c r="H33" s="124"/>
      <c r="I33" s="124">
        <v>1</v>
      </c>
      <c r="J33" s="124"/>
      <c r="K33" s="124"/>
      <c r="L33" s="124"/>
      <c r="M33" s="124"/>
      <c r="N33" s="124"/>
      <c r="O33" s="124"/>
      <c r="P33" s="124"/>
      <c r="Q33" s="124"/>
      <c r="R33" s="124"/>
      <c r="S33" s="124"/>
      <c r="T33" s="124"/>
      <c r="U33" s="124"/>
      <c r="V33" s="124"/>
      <c r="W33" s="124"/>
      <c r="X33" s="58"/>
      <c r="Y33" s="177" t="s">
        <v>1027</v>
      </c>
      <c r="AG33" s="57"/>
      <c r="AH33" s="124"/>
      <c r="AI33" s="124"/>
      <c r="AJ33" s="124"/>
      <c r="AK33" s="124"/>
      <c r="AL33" s="58"/>
      <c r="AW33" s="57"/>
      <c r="AX33" s="124"/>
      <c r="AY33" s="124"/>
      <c r="AZ33" s="124"/>
      <c r="BA33" s="124"/>
      <c r="BB33" s="124"/>
      <c r="BC33" s="124"/>
      <c r="BD33" s="124"/>
      <c r="BE33" s="124">
        <v>1</v>
      </c>
      <c r="BF33" s="124"/>
      <c r="BG33" s="124"/>
      <c r="BH33" s="58"/>
      <c r="BO33" s="57">
        <v>1</v>
      </c>
      <c r="BP33" s="124">
        <v>1</v>
      </c>
      <c r="BQ33" s="124"/>
      <c r="BR33" s="124">
        <v>1</v>
      </c>
      <c r="BS33" s="124">
        <v>1</v>
      </c>
      <c r="BT33" s="58"/>
      <c r="BU33" s="244" t="s">
        <v>1026</v>
      </c>
    </row>
    <row r="34" spans="1:73" s="51" customFormat="1" ht="30" customHeight="1" x14ac:dyDescent="0.2">
      <c r="A34" s="51">
        <v>32</v>
      </c>
      <c r="B34" s="51">
        <v>31</v>
      </c>
      <c r="C34" s="51" t="s">
        <v>117</v>
      </c>
      <c r="D34" s="57">
        <v>1</v>
      </c>
      <c r="E34" s="124"/>
      <c r="F34" s="124"/>
      <c r="G34" s="124"/>
      <c r="H34" s="124"/>
      <c r="I34" s="124">
        <v>1</v>
      </c>
      <c r="J34" s="124"/>
      <c r="K34" s="124"/>
      <c r="L34" s="124"/>
      <c r="M34" s="124"/>
      <c r="N34" s="124"/>
      <c r="O34" s="124"/>
      <c r="P34" s="124"/>
      <c r="Q34" s="124"/>
      <c r="R34" s="124"/>
      <c r="S34" s="124"/>
      <c r="T34" s="124"/>
      <c r="U34" s="124">
        <v>1</v>
      </c>
      <c r="V34" s="124"/>
      <c r="W34" s="124"/>
      <c r="X34" s="58"/>
      <c r="Y34" s="177" t="s">
        <v>1029</v>
      </c>
      <c r="AG34" s="57"/>
      <c r="AH34" s="124"/>
      <c r="AI34" s="124"/>
      <c r="AJ34" s="124"/>
      <c r="AK34" s="124"/>
      <c r="AL34" s="58"/>
      <c r="AW34" s="57"/>
      <c r="AX34" s="124"/>
      <c r="AY34" s="124"/>
      <c r="AZ34" s="124"/>
      <c r="BA34" s="124"/>
      <c r="BB34" s="124"/>
      <c r="BC34" s="124"/>
      <c r="BD34" s="124">
        <v>1</v>
      </c>
      <c r="BE34" s="124"/>
      <c r="BF34" s="124"/>
      <c r="BG34" s="124"/>
      <c r="BH34" s="58"/>
      <c r="BL34" s="51">
        <v>1</v>
      </c>
      <c r="BO34" s="57">
        <v>1</v>
      </c>
      <c r="BP34" s="124">
        <v>1</v>
      </c>
      <c r="BQ34" s="124">
        <v>1</v>
      </c>
      <c r="BR34" s="124"/>
      <c r="BS34" s="124">
        <v>1</v>
      </c>
      <c r="BT34" s="58"/>
      <c r="BU34" s="244" t="s">
        <v>1028</v>
      </c>
    </row>
    <row r="35" spans="1:73" s="51" customFormat="1" ht="30" customHeight="1" x14ac:dyDescent="0.2">
      <c r="A35" s="51">
        <v>33</v>
      </c>
      <c r="B35" s="51">
        <v>32</v>
      </c>
      <c r="C35" s="51" t="s">
        <v>117</v>
      </c>
      <c r="D35" s="57"/>
      <c r="E35" s="124"/>
      <c r="F35" s="124"/>
      <c r="G35" s="124">
        <v>1</v>
      </c>
      <c r="H35" s="124"/>
      <c r="I35" s="124">
        <v>1</v>
      </c>
      <c r="J35" s="124"/>
      <c r="K35" s="124"/>
      <c r="L35" s="124"/>
      <c r="M35" s="124"/>
      <c r="N35" s="124"/>
      <c r="O35" s="124"/>
      <c r="P35" s="124"/>
      <c r="Q35" s="124"/>
      <c r="R35" s="124"/>
      <c r="S35" s="124"/>
      <c r="T35" s="124"/>
      <c r="U35" s="124"/>
      <c r="V35" s="124"/>
      <c r="W35" s="124"/>
      <c r="X35" s="58"/>
      <c r="Y35" s="177" t="s">
        <v>1031</v>
      </c>
      <c r="AG35" s="57"/>
      <c r="AH35" s="124"/>
      <c r="AI35" s="124"/>
      <c r="AJ35" s="124"/>
      <c r="AK35" s="124"/>
      <c r="AL35" s="58"/>
      <c r="AV35" s="51">
        <v>1</v>
      </c>
      <c r="AW35" s="57"/>
      <c r="AX35" s="124"/>
      <c r="AY35" s="124"/>
      <c r="AZ35" s="124"/>
      <c r="BA35" s="124"/>
      <c r="BB35" s="124"/>
      <c r="BC35" s="124"/>
      <c r="BD35" s="124"/>
      <c r="BE35" s="124"/>
      <c r="BF35" s="124"/>
      <c r="BG35" s="124"/>
      <c r="BH35" s="58"/>
      <c r="BO35" s="57">
        <v>1</v>
      </c>
      <c r="BP35" s="124">
        <v>1</v>
      </c>
      <c r="BQ35" s="124"/>
      <c r="BR35" s="124">
        <v>1</v>
      </c>
      <c r="BS35" s="124"/>
      <c r="BT35" s="58">
        <v>1</v>
      </c>
      <c r="BU35" s="244" t="s">
        <v>1030</v>
      </c>
    </row>
    <row r="36" spans="1:73" s="51" customFormat="1" ht="30" customHeight="1" x14ac:dyDescent="0.2">
      <c r="A36" s="51">
        <v>34</v>
      </c>
      <c r="B36" s="51">
        <v>33</v>
      </c>
      <c r="C36" s="51" t="s">
        <v>117</v>
      </c>
      <c r="D36" s="57">
        <v>1</v>
      </c>
      <c r="E36" s="124">
        <v>1</v>
      </c>
      <c r="F36" s="124">
        <v>1</v>
      </c>
      <c r="G36" s="124">
        <v>1</v>
      </c>
      <c r="H36" s="124"/>
      <c r="I36" s="124">
        <v>1</v>
      </c>
      <c r="J36" s="124"/>
      <c r="K36" s="124"/>
      <c r="L36" s="124"/>
      <c r="M36" s="124"/>
      <c r="N36" s="124">
        <v>1</v>
      </c>
      <c r="O36" s="124"/>
      <c r="P36" s="124">
        <v>1</v>
      </c>
      <c r="Q36" s="124"/>
      <c r="R36" s="124">
        <v>1</v>
      </c>
      <c r="S36" s="124"/>
      <c r="T36" s="124"/>
      <c r="U36" s="124"/>
      <c r="V36" s="124"/>
      <c r="W36" s="124"/>
      <c r="X36" s="58"/>
      <c r="Y36" s="177" t="s">
        <v>1033</v>
      </c>
      <c r="AF36" s="51">
        <v>1</v>
      </c>
      <c r="AG36" s="57"/>
      <c r="AH36" s="124"/>
      <c r="AI36" s="124"/>
      <c r="AJ36" s="124"/>
      <c r="AK36" s="124"/>
      <c r="AL36" s="58">
        <v>1</v>
      </c>
      <c r="AW36" s="57"/>
      <c r="AX36" s="124"/>
      <c r="AY36" s="124"/>
      <c r="AZ36" s="124"/>
      <c r="BA36" s="124"/>
      <c r="BB36" s="124"/>
      <c r="BC36" s="124"/>
      <c r="BD36" s="124"/>
      <c r="BE36" s="124">
        <v>1</v>
      </c>
      <c r="BF36" s="124"/>
      <c r="BG36" s="124"/>
      <c r="BH36" s="58"/>
      <c r="BO36" s="57">
        <v>1</v>
      </c>
      <c r="BP36" s="124">
        <v>1</v>
      </c>
      <c r="BQ36" s="124"/>
      <c r="BR36" s="124">
        <v>1</v>
      </c>
      <c r="BS36" s="124">
        <v>1</v>
      </c>
      <c r="BT36" s="58"/>
      <c r="BU36" s="244" t="s">
        <v>1032</v>
      </c>
    </row>
    <row r="37" spans="1:73" s="51" customFormat="1" ht="30" customHeight="1" x14ac:dyDescent="0.2">
      <c r="A37" s="51">
        <v>35</v>
      </c>
      <c r="B37" s="51">
        <v>34</v>
      </c>
      <c r="C37" s="51" t="s">
        <v>117</v>
      </c>
      <c r="D37" s="57">
        <v>1</v>
      </c>
      <c r="E37" s="124">
        <v>1</v>
      </c>
      <c r="F37" s="124">
        <v>1</v>
      </c>
      <c r="G37" s="124"/>
      <c r="H37" s="124"/>
      <c r="I37" s="124">
        <v>1</v>
      </c>
      <c r="J37" s="124"/>
      <c r="K37" s="124"/>
      <c r="L37" s="124"/>
      <c r="M37" s="124"/>
      <c r="N37" s="124"/>
      <c r="O37" s="124"/>
      <c r="P37" s="124"/>
      <c r="Q37" s="124">
        <v>1</v>
      </c>
      <c r="R37" s="124"/>
      <c r="S37" s="124"/>
      <c r="T37" s="124"/>
      <c r="U37" s="124"/>
      <c r="V37" s="124"/>
      <c r="W37" s="124"/>
      <c r="X37" s="58"/>
      <c r="Y37" s="177" t="s">
        <v>1035</v>
      </c>
      <c r="AG37" s="57"/>
      <c r="AH37" s="124"/>
      <c r="AI37" s="124"/>
      <c r="AJ37" s="124"/>
      <c r="AK37" s="124"/>
      <c r="AL37" s="58"/>
      <c r="AV37" s="51">
        <v>1</v>
      </c>
      <c r="AW37" s="57"/>
      <c r="AX37" s="124"/>
      <c r="AY37" s="124"/>
      <c r="AZ37" s="124"/>
      <c r="BA37" s="124"/>
      <c r="BB37" s="124"/>
      <c r="BC37" s="124"/>
      <c r="BD37" s="124">
        <v>1</v>
      </c>
      <c r="BE37" s="124"/>
      <c r="BF37" s="124"/>
      <c r="BG37" s="124"/>
      <c r="BH37" s="58"/>
      <c r="BO37" s="57">
        <v>1</v>
      </c>
      <c r="BP37" s="124">
        <v>1</v>
      </c>
      <c r="BQ37" s="124"/>
      <c r="BR37" s="124">
        <v>1</v>
      </c>
      <c r="BS37" s="124">
        <v>1</v>
      </c>
      <c r="BT37" s="58"/>
      <c r="BU37" s="244" t="s">
        <v>1034</v>
      </c>
    </row>
    <row r="38" spans="1:73" s="51" customFormat="1" ht="30" customHeight="1" x14ac:dyDescent="0.2">
      <c r="A38" s="51">
        <v>36</v>
      </c>
      <c r="B38" s="51">
        <v>35</v>
      </c>
      <c r="C38" s="51" t="s">
        <v>117</v>
      </c>
      <c r="D38" s="57">
        <v>1</v>
      </c>
      <c r="E38" s="124">
        <v>1</v>
      </c>
      <c r="F38" s="124">
        <v>1</v>
      </c>
      <c r="G38" s="124"/>
      <c r="H38" s="124">
        <v>1</v>
      </c>
      <c r="I38" s="124">
        <v>1</v>
      </c>
      <c r="J38" s="124"/>
      <c r="K38" s="124"/>
      <c r="L38" s="124"/>
      <c r="M38" s="124"/>
      <c r="N38" s="124"/>
      <c r="O38" s="124"/>
      <c r="P38" s="124"/>
      <c r="Q38" s="124"/>
      <c r="R38" s="124"/>
      <c r="S38" s="124"/>
      <c r="T38" s="124"/>
      <c r="U38" s="124"/>
      <c r="V38" s="124"/>
      <c r="W38" s="124"/>
      <c r="X38" s="58"/>
      <c r="Y38" s="177" t="s">
        <v>1037</v>
      </c>
      <c r="AG38" s="57">
        <v>1</v>
      </c>
      <c r="AH38" s="124"/>
      <c r="AI38" s="124"/>
      <c r="AJ38" s="124"/>
      <c r="AK38" s="124"/>
      <c r="AL38" s="58"/>
      <c r="AW38" s="57"/>
      <c r="AX38" s="124"/>
      <c r="AY38" s="124"/>
      <c r="AZ38" s="124"/>
      <c r="BA38" s="124"/>
      <c r="BB38" s="124"/>
      <c r="BC38" s="124"/>
      <c r="BD38" s="124"/>
      <c r="BE38" s="124"/>
      <c r="BF38" s="124"/>
      <c r="BG38" s="124"/>
      <c r="BH38" s="58"/>
      <c r="BO38" s="57">
        <v>1</v>
      </c>
      <c r="BP38" s="124">
        <v>1</v>
      </c>
      <c r="BQ38" s="124">
        <v>1</v>
      </c>
      <c r="BR38" s="124"/>
      <c r="BS38" s="124">
        <v>1</v>
      </c>
      <c r="BT38" s="58"/>
      <c r="BU38" s="244" t="s">
        <v>1036</v>
      </c>
    </row>
    <row r="39" spans="1:73" s="51" customFormat="1" ht="30" customHeight="1" x14ac:dyDescent="0.2">
      <c r="A39" s="51">
        <v>37</v>
      </c>
      <c r="B39" s="51">
        <v>36</v>
      </c>
      <c r="C39" s="51" t="s">
        <v>117</v>
      </c>
      <c r="D39" s="57">
        <v>1</v>
      </c>
      <c r="E39" s="124"/>
      <c r="F39" s="124"/>
      <c r="G39" s="124">
        <v>1</v>
      </c>
      <c r="H39" s="124">
        <v>1</v>
      </c>
      <c r="I39" s="124"/>
      <c r="J39" s="124"/>
      <c r="K39" s="124">
        <v>1</v>
      </c>
      <c r="L39" s="124"/>
      <c r="M39" s="124"/>
      <c r="N39" s="124"/>
      <c r="O39" s="124"/>
      <c r="P39" s="124"/>
      <c r="Q39" s="124"/>
      <c r="R39" s="124"/>
      <c r="S39" s="124"/>
      <c r="T39" s="124"/>
      <c r="U39" s="124"/>
      <c r="V39" s="124"/>
      <c r="W39" s="124"/>
      <c r="X39" s="58"/>
      <c r="Y39" s="177" t="s">
        <v>1039</v>
      </c>
      <c r="AG39" s="57"/>
      <c r="AH39" s="124"/>
      <c r="AI39" s="124"/>
      <c r="AJ39" s="124"/>
      <c r="AK39" s="124"/>
      <c r="AL39" s="58"/>
      <c r="AW39" s="57"/>
      <c r="AX39" s="124"/>
      <c r="AY39" s="124"/>
      <c r="AZ39" s="124"/>
      <c r="BA39" s="124"/>
      <c r="BB39" s="124"/>
      <c r="BC39" s="124"/>
      <c r="BD39" s="124"/>
      <c r="BE39" s="124"/>
      <c r="BF39" s="124"/>
      <c r="BG39" s="124"/>
      <c r="BH39" s="58"/>
      <c r="BO39" s="57">
        <v>1</v>
      </c>
      <c r="BP39" s="124"/>
      <c r="BQ39" s="124">
        <v>1</v>
      </c>
      <c r="BR39" s="124"/>
      <c r="BS39" s="124">
        <v>1</v>
      </c>
      <c r="BT39" s="58"/>
      <c r="BU39" s="244" t="s">
        <v>1038</v>
      </c>
    </row>
    <row r="40" spans="1:73" s="51" customFormat="1" ht="30" customHeight="1" x14ac:dyDescent="0.2">
      <c r="A40" s="51">
        <v>38</v>
      </c>
      <c r="B40" s="51">
        <v>37</v>
      </c>
      <c r="C40" s="51" t="s">
        <v>117</v>
      </c>
      <c r="D40" s="57">
        <v>1</v>
      </c>
      <c r="E40" s="124">
        <v>1</v>
      </c>
      <c r="F40" s="124">
        <v>1</v>
      </c>
      <c r="G40" s="124"/>
      <c r="H40" s="124"/>
      <c r="I40" s="124">
        <v>1</v>
      </c>
      <c r="J40" s="124"/>
      <c r="K40" s="124"/>
      <c r="L40" s="124"/>
      <c r="M40" s="124"/>
      <c r="N40" s="124"/>
      <c r="O40" s="124"/>
      <c r="P40" s="124"/>
      <c r="Q40" s="124"/>
      <c r="R40" s="124"/>
      <c r="S40" s="124"/>
      <c r="T40" s="124"/>
      <c r="U40" s="124"/>
      <c r="V40" s="124"/>
      <c r="W40" s="124"/>
      <c r="X40" s="58"/>
      <c r="Y40" s="177" t="s">
        <v>1041</v>
      </c>
      <c r="AG40" s="57"/>
      <c r="AH40" s="124"/>
      <c r="AI40" s="124"/>
      <c r="AJ40" s="124"/>
      <c r="AK40" s="124"/>
      <c r="AL40" s="58"/>
      <c r="AW40" s="57"/>
      <c r="AX40" s="124"/>
      <c r="AY40" s="124"/>
      <c r="AZ40" s="124">
        <v>1</v>
      </c>
      <c r="BA40" s="124"/>
      <c r="BB40" s="124"/>
      <c r="BC40" s="124"/>
      <c r="BD40" s="124"/>
      <c r="BE40" s="124"/>
      <c r="BF40" s="124"/>
      <c r="BG40" s="124"/>
      <c r="BH40" s="58"/>
      <c r="BO40" s="57">
        <v>1</v>
      </c>
      <c r="BP40" s="124">
        <v>1</v>
      </c>
      <c r="BQ40" s="124">
        <v>1</v>
      </c>
      <c r="BR40" s="124"/>
      <c r="BS40" s="124">
        <v>1</v>
      </c>
      <c r="BT40" s="58"/>
      <c r="BU40" s="244" t="s">
        <v>1040</v>
      </c>
    </row>
    <row r="41" spans="1:73" s="51" customFormat="1" ht="30" customHeight="1" x14ac:dyDescent="0.2">
      <c r="A41" s="51">
        <v>39</v>
      </c>
      <c r="B41" s="51">
        <v>38</v>
      </c>
      <c r="C41" s="51" t="s">
        <v>117</v>
      </c>
      <c r="D41" s="57">
        <v>1</v>
      </c>
      <c r="E41" s="124">
        <v>1</v>
      </c>
      <c r="F41" s="124">
        <v>1</v>
      </c>
      <c r="G41" s="124">
        <v>1</v>
      </c>
      <c r="H41" s="124"/>
      <c r="I41" s="124">
        <v>1</v>
      </c>
      <c r="J41" s="124"/>
      <c r="K41" s="124">
        <v>1</v>
      </c>
      <c r="L41" s="124"/>
      <c r="M41" s="124"/>
      <c r="N41" s="124"/>
      <c r="O41" s="124"/>
      <c r="P41" s="124"/>
      <c r="Q41" s="124"/>
      <c r="R41" s="124"/>
      <c r="S41" s="124"/>
      <c r="T41" s="124"/>
      <c r="U41" s="124"/>
      <c r="V41" s="124"/>
      <c r="W41" s="124"/>
      <c r="X41" s="58"/>
      <c r="Y41" s="177" t="s">
        <v>1043</v>
      </c>
      <c r="AG41" s="57"/>
      <c r="AH41" s="124"/>
      <c r="AI41" s="124"/>
      <c r="AJ41" s="124"/>
      <c r="AK41" s="124"/>
      <c r="AL41" s="58"/>
      <c r="AV41" s="51">
        <v>1</v>
      </c>
      <c r="AW41" s="57"/>
      <c r="AX41" s="124"/>
      <c r="AY41" s="124"/>
      <c r="AZ41" s="124"/>
      <c r="BA41" s="124"/>
      <c r="BB41" s="124"/>
      <c r="BC41" s="124"/>
      <c r="BD41" s="124"/>
      <c r="BE41" s="124"/>
      <c r="BF41" s="124"/>
      <c r="BG41" s="124"/>
      <c r="BH41" s="58"/>
      <c r="BO41" s="57">
        <v>1</v>
      </c>
      <c r="BP41" s="124">
        <v>1</v>
      </c>
      <c r="BQ41" s="250"/>
      <c r="BR41" s="124">
        <v>1</v>
      </c>
      <c r="BS41" s="124">
        <v>1</v>
      </c>
      <c r="BT41" s="58"/>
      <c r="BU41" s="244" t="s">
        <v>1042</v>
      </c>
    </row>
    <row r="42" spans="1:73" s="51" customFormat="1" ht="30" customHeight="1" x14ac:dyDescent="0.2">
      <c r="A42" s="51">
        <v>41</v>
      </c>
      <c r="B42" s="51">
        <v>39</v>
      </c>
      <c r="C42" s="51" t="s">
        <v>117</v>
      </c>
      <c r="D42" s="57">
        <v>1</v>
      </c>
      <c r="E42" s="124"/>
      <c r="F42" s="124"/>
      <c r="G42" s="124">
        <v>1</v>
      </c>
      <c r="H42" s="124"/>
      <c r="I42" s="124">
        <v>1</v>
      </c>
      <c r="J42" s="124"/>
      <c r="K42" s="124">
        <v>1</v>
      </c>
      <c r="L42" s="124"/>
      <c r="M42" s="124"/>
      <c r="N42" s="124"/>
      <c r="O42" s="124"/>
      <c r="P42" s="124"/>
      <c r="Q42" s="124"/>
      <c r="R42" s="124"/>
      <c r="S42" s="124"/>
      <c r="T42" s="124"/>
      <c r="U42" s="124"/>
      <c r="V42" s="124"/>
      <c r="W42" s="124"/>
      <c r="X42" s="58"/>
      <c r="Y42" s="177" t="s">
        <v>1045</v>
      </c>
      <c r="AF42" s="51">
        <v>1</v>
      </c>
      <c r="AG42" s="57"/>
      <c r="AH42" s="124"/>
      <c r="AI42" s="124"/>
      <c r="AJ42" s="124"/>
      <c r="AK42" s="124"/>
      <c r="AL42" s="58">
        <v>1</v>
      </c>
      <c r="AW42" s="57"/>
      <c r="AX42" s="124"/>
      <c r="AY42" s="124"/>
      <c r="AZ42" s="124"/>
      <c r="BA42" s="124"/>
      <c r="BB42" s="124"/>
      <c r="BC42" s="124"/>
      <c r="BD42" s="124"/>
      <c r="BE42" s="124"/>
      <c r="BF42" s="124"/>
      <c r="BG42" s="124"/>
      <c r="BH42" s="58"/>
      <c r="BO42" s="57">
        <v>1</v>
      </c>
      <c r="BP42" s="124">
        <v>1</v>
      </c>
      <c r="BQ42" s="124"/>
      <c r="BR42" s="124">
        <v>1</v>
      </c>
      <c r="BS42" s="124"/>
      <c r="BT42" s="58">
        <v>1</v>
      </c>
      <c r="BU42" s="244" t="s">
        <v>1044</v>
      </c>
    </row>
    <row r="43" spans="1:73" s="51" customFormat="1" ht="30" customHeight="1" x14ac:dyDescent="0.2">
      <c r="A43" s="51">
        <v>42</v>
      </c>
      <c r="B43" s="51">
        <v>40</v>
      </c>
      <c r="C43" s="51" t="s">
        <v>117</v>
      </c>
      <c r="D43" s="57">
        <v>1</v>
      </c>
      <c r="E43" s="124">
        <v>1</v>
      </c>
      <c r="F43" s="124">
        <v>1</v>
      </c>
      <c r="G43" s="124"/>
      <c r="H43" s="124">
        <v>1</v>
      </c>
      <c r="I43" s="124">
        <v>1</v>
      </c>
      <c r="J43" s="124"/>
      <c r="K43" s="124"/>
      <c r="L43" s="124"/>
      <c r="M43" s="124"/>
      <c r="N43" s="124"/>
      <c r="O43" s="124"/>
      <c r="P43" s="124"/>
      <c r="Q43" s="124"/>
      <c r="R43" s="124"/>
      <c r="S43" s="124"/>
      <c r="T43" s="124"/>
      <c r="U43" s="124"/>
      <c r="V43" s="124"/>
      <c r="W43" s="124"/>
      <c r="X43" s="58"/>
      <c r="Y43" s="177" t="s">
        <v>1047</v>
      </c>
      <c r="Z43" s="51">
        <v>1</v>
      </c>
      <c r="AG43" s="57">
        <v>1</v>
      </c>
      <c r="AH43" s="124">
        <v>1</v>
      </c>
      <c r="AI43" s="124"/>
      <c r="AJ43" s="124"/>
      <c r="AK43" s="124"/>
      <c r="AL43" s="58"/>
      <c r="AW43" s="57"/>
      <c r="AX43" s="124"/>
      <c r="AY43" s="124"/>
      <c r="AZ43" s="124"/>
      <c r="BA43" s="124"/>
      <c r="BB43" s="124"/>
      <c r="BC43" s="124"/>
      <c r="BD43" s="124">
        <v>1</v>
      </c>
      <c r="BE43" s="124"/>
      <c r="BF43" s="124"/>
      <c r="BG43" s="124"/>
      <c r="BH43" s="58"/>
      <c r="BO43" s="57">
        <v>1</v>
      </c>
      <c r="BP43" s="124">
        <v>1</v>
      </c>
      <c r="BQ43" s="124"/>
      <c r="BR43" s="124">
        <v>1</v>
      </c>
      <c r="BS43" s="124">
        <v>1</v>
      </c>
      <c r="BT43" s="58"/>
      <c r="BU43" s="244" t="s">
        <v>1046</v>
      </c>
    </row>
    <row r="44" spans="1:73" s="51" customFormat="1" ht="30" customHeight="1" x14ac:dyDescent="0.2">
      <c r="A44" s="51">
        <v>43</v>
      </c>
      <c r="B44" s="51">
        <v>41</v>
      </c>
      <c r="C44" s="51" t="s">
        <v>117</v>
      </c>
      <c r="D44" s="57"/>
      <c r="E44" s="124"/>
      <c r="F44" s="124"/>
      <c r="G44" s="124"/>
      <c r="H44" s="124">
        <v>1</v>
      </c>
      <c r="I44" s="124">
        <v>1</v>
      </c>
      <c r="J44" s="124"/>
      <c r="K44" s="124"/>
      <c r="L44" s="124"/>
      <c r="M44" s="124"/>
      <c r="N44" s="124"/>
      <c r="O44" s="124"/>
      <c r="P44" s="124"/>
      <c r="Q44" s="124"/>
      <c r="R44" s="124">
        <v>1</v>
      </c>
      <c r="S44" s="124"/>
      <c r="T44" s="124"/>
      <c r="U44" s="124"/>
      <c r="V44" s="124"/>
      <c r="W44" s="124"/>
      <c r="X44" s="58"/>
      <c r="Y44" s="177" t="s">
        <v>1049</v>
      </c>
      <c r="AG44" s="57"/>
      <c r="AH44" s="124"/>
      <c r="AI44" s="124"/>
      <c r="AJ44" s="124"/>
      <c r="AK44" s="124"/>
      <c r="AL44" s="58">
        <v>1</v>
      </c>
      <c r="AW44" s="57"/>
      <c r="AX44" s="124"/>
      <c r="AY44" s="124"/>
      <c r="AZ44" s="124"/>
      <c r="BA44" s="124"/>
      <c r="BB44" s="124"/>
      <c r="BC44" s="124"/>
      <c r="BD44" s="124"/>
      <c r="BE44" s="124"/>
      <c r="BF44" s="124"/>
      <c r="BG44" s="124"/>
      <c r="BH44" s="58"/>
      <c r="BN44" s="51">
        <v>1</v>
      </c>
      <c r="BO44" s="57">
        <v>1</v>
      </c>
      <c r="BP44" s="124">
        <v>1</v>
      </c>
      <c r="BQ44" s="124"/>
      <c r="BR44" s="124">
        <v>1</v>
      </c>
      <c r="BS44" s="124">
        <v>1</v>
      </c>
      <c r="BT44" s="58"/>
      <c r="BU44" s="244" t="s">
        <v>1048</v>
      </c>
    </row>
    <row r="45" spans="1:73" s="51" customFormat="1" ht="30" customHeight="1" x14ac:dyDescent="0.2">
      <c r="A45" s="51">
        <v>44</v>
      </c>
      <c r="B45" s="51">
        <v>42</v>
      </c>
      <c r="C45" s="51" t="s">
        <v>117</v>
      </c>
      <c r="D45" s="57"/>
      <c r="E45" s="124"/>
      <c r="F45" s="124"/>
      <c r="G45" s="124"/>
      <c r="H45" s="124"/>
      <c r="I45" s="124"/>
      <c r="J45" s="124"/>
      <c r="K45" s="124">
        <v>1</v>
      </c>
      <c r="L45" s="124"/>
      <c r="M45" s="124"/>
      <c r="N45" s="124"/>
      <c r="O45" s="124"/>
      <c r="P45" s="124"/>
      <c r="Q45" s="124"/>
      <c r="R45" s="124"/>
      <c r="S45" s="124"/>
      <c r="T45" s="124"/>
      <c r="U45" s="124">
        <v>1</v>
      </c>
      <c r="V45" s="124"/>
      <c r="W45" s="124"/>
      <c r="X45" s="58"/>
      <c r="Y45" s="177" t="s">
        <v>1021</v>
      </c>
      <c r="AG45" s="57"/>
      <c r="AH45" s="124"/>
      <c r="AI45" s="124"/>
      <c r="AJ45" s="124"/>
      <c r="AK45" s="124"/>
      <c r="AL45" s="58"/>
      <c r="AW45" s="57"/>
      <c r="AX45" s="124"/>
      <c r="AY45" s="124"/>
      <c r="AZ45" s="124"/>
      <c r="BA45" s="124"/>
      <c r="BB45" s="124"/>
      <c r="BC45" s="124"/>
      <c r="BD45" s="124"/>
      <c r="BE45" s="124"/>
      <c r="BF45" s="124"/>
      <c r="BG45" s="124"/>
      <c r="BH45" s="58"/>
      <c r="BO45" s="57">
        <v>1</v>
      </c>
      <c r="BP45" s="124">
        <v>1</v>
      </c>
      <c r="BQ45" s="124"/>
      <c r="BR45" s="124">
        <v>1</v>
      </c>
      <c r="BS45" s="124">
        <v>1</v>
      </c>
      <c r="BT45" s="58"/>
      <c r="BU45" s="244" t="s">
        <v>1050</v>
      </c>
    </row>
    <row r="46" spans="1:73" s="51" customFormat="1" ht="30" customHeight="1" x14ac:dyDescent="0.2">
      <c r="A46" s="51">
        <v>45</v>
      </c>
      <c r="B46" s="51">
        <v>43</v>
      </c>
      <c r="C46" s="51" t="s">
        <v>117</v>
      </c>
      <c r="D46" s="57">
        <v>1</v>
      </c>
      <c r="E46" s="124">
        <v>1</v>
      </c>
      <c r="F46" s="124">
        <v>1</v>
      </c>
      <c r="G46" s="124"/>
      <c r="H46" s="124"/>
      <c r="I46" s="124">
        <v>1</v>
      </c>
      <c r="J46" s="124"/>
      <c r="K46" s="124">
        <v>1</v>
      </c>
      <c r="L46" s="124"/>
      <c r="M46" s="124"/>
      <c r="N46" s="124"/>
      <c r="O46" s="124"/>
      <c r="P46" s="124"/>
      <c r="Q46" s="124"/>
      <c r="R46" s="124"/>
      <c r="S46" s="124"/>
      <c r="T46" s="124"/>
      <c r="U46" s="124"/>
      <c r="V46" s="124"/>
      <c r="W46" s="124"/>
      <c r="X46" s="58"/>
      <c r="Y46" s="177" t="s">
        <v>1052</v>
      </c>
      <c r="Z46" s="51">
        <v>1</v>
      </c>
      <c r="AG46" s="57"/>
      <c r="AH46" s="124"/>
      <c r="AI46" s="124"/>
      <c r="AJ46" s="124"/>
      <c r="AK46" s="124"/>
      <c r="AL46" s="58">
        <v>1</v>
      </c>
      <c r="AV46" s="51">
        <v>1</v>
      </c>
      <c r="AW46" s="57"/>
      <c r="AX46" s="124"/>
      <c r="AY46" s="124"/>
      <c r="AZ46" s="124">
        <v>1</v>
      </c>
      <c r="BA46" s="124"/>
      <c r="BB46" s="124"/>
      <c r="BC46" s="124"/>
      <c r="BD46" s="124">
        <v>1</v>
      </c>
      <c r="BE46" s="124"/>
      <c r="BF46" s="124"/>
      <c r="BG46" s="124"/>
      <c r="BH46" s="58"/>
      <c r="BO46" s="57">
        <v>1</v>
      </c>
      <c r="BP46" s="124">
        <v>1</v>
      </c>
      <c r="BQ46" s="124"/>
      <c r="BR46" s="124">
        <v>1</v>
      </c>
      <c r="BS46" s="124">
        <v>1</v>
      </c>
      <c r="BT46" s="58"/>
      <c r="BU46" s="244" t="s">
        <v>1051</v>
      </c>
    </row>
    <row r="47" spans="1:73" s="51" customFormat="1" ht="30" customHeight="1" x14ac:dyDescent="0.2">
      <c r="A47" s="51">
        <v>46</v>
      </c>
      <c r="B47" s="51">
        <v>44</v>
      </c>
      <c r="C47" s="51" t="s">
        <v>117</v>
      </c>
      <c r="D47" s="57">
        <v>1</v>
      </c>
      <c r="E47" s="124"/>
      <c r="F47" s="124"/>
      <c r="G47" s="124"/>
      <c r="H47" s="124"/>
      <c r="I47" s="124">
        <v>1</v>
      </c>
      <c r="J47" s="124"/>
      <c r="K47" s="124"/>
      <c r="L47" s="124"/>
      <c r="M47" s="124"/>
      <c r="N47" s="124"/>
      <c r="O47" s="124"/>
      <c r="P47" s="124">
        <v>1</v>
      </c>
      <c r="Q47" s="124"/>
      <c r="R47" s="124">
        <v>1</v>
      </c>
      <c r="S47" s="124"/>
      <c r="T47" s="124"/>
      <c r="U47" s="124"/>
      <c r="V47" s="124"/>
      <c r="W47" s="124"/>
      <c r="X47" s="58"/>
      <c r="Y47" s="177" t="s">
        <v>1054</v>
      </c>
      <c r="AF47" s="51">
        <v>1</v>
      </c>
      <c r="AG47" s="57"/>
      <c r="AH47" s="124"/>
      <c r="AI47" s="124"/>
      <c r="AJ47" s="124"/>
      <c r="AK47" s="124"/>
      <c r="AL47" s="58"/>
      <c r="AW47" s="57"/>
      <c r="AX47" s="124"/>
      <c r="AY47" s="124"/>
      <c r="AZ47" s="124"/>
      <c r="BA47" s="124"/>
      <c r="BB47" s="124"/>
      <c r="BC47" s="124"/>
      <c r="BD47" s="124"/>
      <c r="BE47" s="124"/>
      <c r="BF47" s="124"/>
      <c r="BG47" s="124"/>
      <c r="BH47" s="58"/>
      <c r="BI47" s="51">
        <v>1</v>
      </c>
      <c r="BO47" s="57">
        <v>1</v>
      </c>
      <c r="BP47" s="124">
        <v>1</v>
      </c>
      <c r="BQ47" s="124"/>
      <c r="BR47" s="124">
        <v>1</v>
      </c>
      <c r="BS47" s="124">
        <v>1</v>
      </c>
      <c r="BT47" s="58"/>
      <c r="BU47" s="244" t="s">
        <v>1053</v>
      </c>
    </row>
    <row r="48" spans="1:73" s="51" customFormat="1" ht="30" customHeight="1" x14ac:dyDescent="0.2">
      <c r="A48" s="51">
        <v>47</v>
      </c>
      <c r="B48" s="51">
        <v>45</v>
      </c>
      <c r="C48" s="51" t="s">
        <v>117</v>
      </c>
      <c r="D48" s="57">
        <v>1</v>
      </c>
      <c r="E48" s="124">
        <v>1</v>
      </c>
      <c r="F48" s="124">
        <v>1</v>
      </c>
      <c r="G48" s="124">
        <v>1</v>
      </c>
      <c r="H48" s="124"/>
      <c r="I48" s="124">
        <v>1</v>
      </c>
      <c r="J48" s="124"/>
      <c r="K48" s="124"/>
      <c r="L48" s="124">
        <v>1</v>
      </c>
      <c r="M48" s="124"/>
      <c r="N48" s="124"/>
      <c r="O48" s="124"/>
      <c r="P48" s="124"/>
      <c r="Q48" s="124"/>
      <c r="R48" s="124"/>
      <c r="S48" s="124"/>
      <c r="T48" s="124"/>
      <c r="U48" s="124"/>
      <c r="V48" s="124"/>
      <c r="W48" s="124"/>
      <c r="X48" s="58"/>
      <c r="Y48" s="177" t="s">
        <v>1056</v>
      </c>
      <c r="AG48" s="57"/>
      <c r="AH48" s="124"/>
      <c r="AI48" s="124">
        <v>1</v>
      </c>
      <c r="AJ48" s="124"/>
      <c r="AK48" s="124"/>
      <c r="AL48" s="58">
        <v>1</v>
      </c>
      <c r="AW48" s="57"/>
      <c r="AX48" s="124"/>
      <c r="AY48" s="124"/>
      <c r="AZ48" s="124"/>
      <c r="BA48" s="124"/>
      <c r="BB48" s="124"/>
      <c r="BC48" s="124"/>
      <c r="BD48" s="124"/>
      <c r="BE48" s="124"/>
      <c r="BF48" s="124"/>
      <c r="BG48" s="124"/>
      <c r="BH48" s="58"/>
      <c r="BO48" s="57">
        <v>1</v>
      </c>
      <c r="BP48" s="124">
        <v>1</v>
      </c>
      <c r="BQ48" s="124">
        <v>1</v>
      </c>
      <c r="BS48" s="124">
        <v>1</v>
      </c>
      <c r="BT48" s="58"/>
      <c r="BU48" s="244" t="s">
        <v>1055</v>
      </c>
    </row>
    <row r="49" spans="1:73" s="51" customFormat="1" ht="30" customHeight="1" x14ac:dyDescent="0.2">
      <c r="A49" s="51">
        <v>48</v>
      </c>
      <c r="B49" s="51">
        <v>46</v>
      </c>
      <c r="C49" s="51" t="s">
        <v>117</v>
      </c>
      <c r="D49" s="57">
        <v>1</v>
      </c>
      <c r="E49" s="124">
        <v>1</v>
      </c>
      <c r="F49" s="124">
        <v>1</v>
      </c>
      <c r="G49" s="124">
        <v>1</v>
      </c>
      <c r="H49" s="124"/>
      <c r="I49" s="124">
        <v>1</v>
      </c>
      <c r="J49" s="124"/>
      <c r="K49" s="124">
        <v>1</v>
      </c>
      <c r="L49" s="124">
        <v>1</v>
      </c>
      <c r="M49" s="124"/>
      <c r="N49" s="124"/>
      <c r="O49" s="124"/>
      <c r="P49" s="124"/>
      <c r="Q49" s="124">
        <v>1</v>
      </c>
      <c r="R49" s="124">
        <v>1</v>
      </c>
      <c r="S49" s="124"/>
      <c r="T49" s="124"/>
      <c r="U49" s="124">
        <v>1</v>
      </c>
      <c r="V49" s="124"/>
      <c r="W49" s="124"/>
      <c r="X49" s="58"/>
      <c r="Y49" s="177" t="s">
        <v>1058</v>
      </c>
      <c r="AG49" s="57"/>
      <c r="AH49" s="124"/>
      <c r="AI49" s="124"/>
      <c r="AJ49" s="124"/>
      <c r="AK49" s="124"/>
      <c r="AL49" s="58">
        <v>1</v>
      </c>
      <c r="AW49" s="57"/>
      <c r="AX49" s="124"/>
      <c r="AY49" s="124"/>
      <c r="AZ49" s="124"/>
      <c r="BA49" s="124"/>
      <c r="BB49" s="124"/>
      <c r="BC49" s="124"/>
      <c r="BD49" s="124"/>
      <c r="BE49" s="124"/>
      <c r="BF49" s="124"/>
      <c r="BG49" s="124"/>
      <c r="BH49" s="58">
        <v>1</v>
      </c>
      <c r="BO49" s="57">
        <v>1</v>
      </c>
      <c r="BP49" s="124">
        <v>1</v>
      </c>
      <c r="BQ49" s="124"/>
      <c r="BR49" s="124">
        <v>1</v>
      </c>
      <c r="BS49" s="124">
        <v>1</v>
      </c>
      <c r="BT49" s="58"/>
      <c r="BU49" s="244" t="s">
        <v>1057</v>
      </c>
    </row>
    <row r="50" spans="1:73" s="51" customFormat="1" ht="30" customHeight="1" x14ac:dyDescent="0.2">
      <c r="A50" s="51">
        <v>49</v>
      </c>
      <c r="B50" s="51">
        <v>47</v>
      </c>
      <c r="C50" s="51" t="s">
        <v>117</v>
      </c>
      <c r="D50" s="57">
        <v>1</v>
      </c>
      <c r="E50" s="124">
        <v>1</v>
      </c>
      <c r="F50" s="124">
        <v>1</v>
      </c>
      <c r="G50" s="124">
        <v>1</v>
      </c>
      <c r="H50" s="124"/>
      <c r="I50" s="124">
        <v>1</v>
      </c>
      <c r="J50" s="124"/>
      <c r="K50" s="124">
        <v>1</v>
      </c>
      <c r="L50" s="124"/>
      <c r="M50" s="124"/>
      <c r="N50" s="124"/>
      <c r="O50" s="124"/>
      <c r="P50" s="124"/>
      <c r="Q50" s="124">
        <v>1</v>
      </c>
      <c r="R50" s="124">
        <v>1</v>
      </c>
      <c r="S50" s="124"/>
      <c r="T50" s="124"/>
      <c r="U50" s="124"/>
      <c r="V50" s="124"/>
      <c r="W50" s="124"/>
      <c r="X50" s="58"/>
      <c r="Y50" s="177" t="s">
        <v>1060</v>
      </c>
      <c r="AF50" s="51">
        <v>1</v>
      </c>
      <c r="AG50" s="57"/>
      <c r="AH50" s="124"/>
      <c r="AI50" s="124"/>
      <c r="AJ50" s="124"/>
      <c r="AK50" s="124"/>
      <c r="AL50" s="58"/>
      <c r="AW50" s="57"/>
      <c r="AX50" s="124"/>
      <c r="AY50" s="124"/>
      <c r="AZ50" s="124"/>
      <c r="BA50" s="124"/>
      <c r="BB50" s="124"/>
      <c r="BC50" s="124"/>
      <c r="BD50" s="124"/>
      <c r="BE50" s="124"/>
      <c r="BF50" s="124"/>
      <c r="BG50" s="124"/>
      <c r="BH50" s="58"/>
      <c r="BI50" s="51">
        <v>1</v>
      </c>
      <c r="BO50" s="57">
        <v>1</v>
      </c>
      <c r="BP50" s="124">
        <v>1</v>
      </c>
      <c r="BQ50" s="124">
        <v>1</v>
      </c>
      <c r="BR50" s="124"/>
      <c r="BS50" s="124">
        <v>1</v>
      </c>
      <c r="BT50" s="58"/>
      <c r="BU50" s="244" t="s">
        <v>1059</v>
      </c>
    </row>
    <row r="51" spans="1:73" s="51" customFormat="1" ht="30" customHeight="1" x14ac:dyDescent="0.2">
      <c r="A51" s="51">
        <v>50</v>
      </c>
      <c r="B51" s="51">
        <v>48</v>
      </c>
      <c r="C51" s="51" t="s">
        <v>117</v>
      </c>
      <c r="D51" s="57">
        <v>1</v>
      </c>
      <c r="E51" s="124"/>
      <c r="F51" s="124"/>
      <c r="G51" s="124"/>
      <c r="H51" s="124"/>
      <c r="I51" s="124">
        <v>1</v>
      </c>
      <c r="J51" s="124"/>
      <c r="K51" s="124"/>
      <c r="L51" s="124"/>
      <c r="M51" s="124"/>
      <c r="N51" s="124"/>
      <c r="O51" s="124"/>
      <c r="P51" s="124"/>
      <c r="Q51" s="124"/>
      <c r="R51" s="124"/>
      <c r="S51" s="124"/>
      <c r="T51" s="124"/>
      <c r="U51" s="124"/>
      <c r="V51" s="124"/>
      <c r="W51" s="124"/>
      <c r="X51" s="58"/>
      <c r="Y51" s="177" t="s">
        <v>328</v>
      </c>
      <c r="Z51" s="51">
        <v>1</v>
      </c>
      <c r="AG51" s="57"/>
      <c r="AH51" s="124"/>
      <c r="AI51" s="124"/>
      <c r="AJ51" s="124"/>
      <c r="AK51" s="124"/>
      <c r="AL51" s="58"/>
      <c r="AW51" s="57"/>
      <c r="AX51" s="124"/>
      <c r="AY51" s="124"/>
      <c r="AZ51" s="124"/>
      <c r="BA51" s="124"/>
      <c r="BB51" s="124"/>
      <c r="BC51" s="124"/>
      <c r="BD51" s="124"/>
      <c r="BE51" s="124"/>
      <c r="BF51" s="124"/>
      <c r="BG51" s="124"/>
      <c r="BH51" s="58"/>
      <c r="BO51" s="57">
        <v>1</v>
      </c>
      <c r="BP51" s="124">
        <v>1</v>
      </c>
      <c r="BQ51" s="124"/>
      <c r="BR51" s="124">
        <v>1</v>
      </c>
      <c r="BS51" s="124">
        <v>1</v>
      </c>
      <c r="BT51" s="58"/>
      <c r="BU51" s="244" t="s">
        <v>1061</v>
      </c>
    </row>
    <row r="52" spans="1:73" s="51" customFormat="1" ht="30" customHeight="1" x14ac:dyDescent="0.2">
      <c r="B52" s="388" t="s">
        <v>965</v>
      </c>
      <c r="C52" s="341"/>
      <c r="D52" s="78">
        <v>39</v>
      </c>
      <c r="E52" s="184">
        <v>27</v>
      </c>
      <c r="F52" s="184">
        <v>30</v>
      </c>
      <c r="G52" s="184">
        <v>16</v>
      </c>
      <c r="H52" s="184">
        <v>11</v>
      </c>
      <c r="I52" s="184">
        <v>41</v>
      </c>
      <c r="J52" s="184">
        <v>0</v>
      </c>
      <c r="K52" s="184">
        <v>9</v>
      </c>
      <c r="L52" s="184">
        <v>4</v>
      </c>
      <c r="M52" s="184">
        <v>0</v>
      </c>
      <c r="N52" s="184">
        <v>8</v>
      </c>
      <c r="O52" s="184">
        <v>2</v>
      </c>
      <c r="P52" s="184">
        <v>20</v>
      </c>
      <c r="Q52" s="184">
        <v>4</v>
      </c>
      <c r="R52" s="184">
        <v>8</v>
      </c>
      <c r="S52" s="184">
        <v>11</v>
      </c>
      <c r="T52" s="184">
        <v>1</v>
      </c>
      <c r="U52" s="184">
        <v>5</v>
      </c>
      <c r="V52" s="184">
        <v>0</v>
      </c>
      <c r="W52" s="184">
        <v>0</v>
      </c>
      <c r="X52" s="184">
        <v>1</v>
      </c>
      <c r="Y52" s="279"/>
      <c r="Z52" s="184">
        <v>3</v>
      </c>
      <c r="AA52" s="184">
        <v>0</v>
      </c>
      <c r="AB52" s="184">
        <v>0</v>
      </c>
      <c r="AC52" s="184">
        <v>0</v>
      </c>
      <c r="AD52" s="184">
        <v>0</v>
      </c>
      <c r="AE52" s="184">
        <v>0</v>
      </c>
      <c r="AF52" s="184">
        <v>9</v>
      </c>
      <c r="AG52" s="184">
        <v>2</v>
      </c>
      <c r="AH52" s="184">
        <v>1</v>
      </c>
      <c r="AI52" s="184">
        <v>1</v>
      </c>
      <c r="AJ52" s="184">
        <v>0</v>
      </c>
      <c r="AK52" s="184">
        <v>0</v>
      </c>
      <c r="AL52" s="184">
        <v>9</v>
      </c>
      <c r="AM52" s="184">
        <v>1</v>
      </c>
      <c r="AN52" s="184">
        <v>1</v>
      </c>
      <c r="AO52" s="184">
        <v>1</v>
      </c>
      <c r="AP52" s="184">
        <v>0</v>
      </c>
      <c r="AQ52" s="184">
        <v>0</v>
      </c>
      <c r="AR52" s="184">
        <v>1</v>
      </c>
      <c r="AS52" s="184">
        <v>0</v>
      </c>
      <c r="AT52" s="184">
        <v>0</v>
      </c>
      <c r="AU52" s="184">
        <v>0</v>
      </c>
      <c r="AV52" s="184">
        <v>19</v>
      </c>
      <c r="AW52" s="184">
        <v>1</v>
      </c>
      <c r="AX52" s="184">
        <v>0</v>
      </c>
      <c r="AY52" s="184">
        <v>0</v>
      </c>
      <c r="AZ52" s="184">
        <v>2</v>
      </c>
      <c r="BA52" s="184">
        <v>0</v>
      </c>
      <c r="BB52" s="184">
        <v>0</v>
      </c>
      <c r="BC52" s="184">
        <v>0</v>
      </c>
      <c r="BD52" s="184">
        <v>6</v>
      </c>
      <c r="BE52" s="184">
        <v>3</v>
      </c>
      <c r="BF52" s="184">
        <v>0</v>
      </c>
      <c r="BG52" s="184">
        <v>0</v>
      </c>
      <c r="BH52" s="184">
        <v>2</v>
      </c>
      <c r="BI52" s="184">
        <v>2</v>
      </c>
      <c r="BJ52" s="184">
        <v>2</v>
      </c>
      <c r="BK52" s="184">
        <v>1</v>
      </c>
      <c r="BL52" s="184">
        <v>1</v>
      </c>
      <c r="BM52" s="184">
        <v>0</v>
      </c>
      <c r="BN52" s="184">
        <v>1</v>
      </c>
      <c r="BO52" s="78"/>
      <c r="BP52" s="79"/>
      <c r="BQ52" s="79"/>
      <c r="BR52" s="79"/>
      <c r="BS52" s="79"/>
      <c r="BT52" s="123"/>
      <c r="BU52" s="245"/>
    </row>
    <row r="53" spans="1:73" s="51" customFormat="1" ht="30" customHeight="1" x14ac:dyDescent="0.2">
      <c r="A53" s="51">
        <v>51</v>
      </c>
      <c r="B53" s="51">
        <v>49</v>
      </c>
      <c r="C53" s="51" t="s">
        <v>120</v>
      </c>
      <c r="D53" s="57"/>
      <c r="E53" s="124"/>
      <c r="F53" s="124"/>
      <c r="G53" s="124"/>
      <c r="H53" s="124"/>
      <c r="I53" s="124">
        <v>1</v>
      </c>
      <c r="J53" s="124"/>
      <c r="K53" s="124"/>
      <c r="L53" s="124"/>
      <c r="M53" s="124"/>
      <c r="N53" s="124"/>
      <c r="O53" s="124"/>
      <c r="P53" s="124"/>
      <c r="Q53" s="124"/>
      <c r="R53" s="124"/>
      <c r="S53" s="124"/>
      <c r="T53" s="124"/>
      <c r="U53" s="124"/>
      <c r="V53" s="124"/>
      <c r="W53" s="124"/>
      <c r="X53" s="58"/>
      <c r="Y53" s="177" t="s">
        <v>332</v>
      </c>
      <c r="AG53" s="57"/>
      <c r="AH53" s="124"/>
      <c r="AI53" s="124"/>
      <c r="AJ53" s="124"/>
      <c r="AK53" s="124"/>
      <c r="AL53" s="58">
        <v>1</v>
      </c>
      <c r="AW53" s="57"/>
      <c r="AX53" s="124"/>
      <c r="AY53" s="124"/>
      <c r="AZ53" s="124"/>
      <c r="BA53" s="124"/>
      <c r="BB53" s="124"/>
      <c r="BC53" s="124"/>
      <c r="BD53" s="124"/>
      <c r="BE53" s="124"/>
      <c r="BF53" s="124"/>
      <c r="BG53" s="124"/>
      <c r="BH53" s="58"/>
      <c r="BO53" s="57">
        <v>1</v>
      </c>
      <c r="BP53" s="124">
        <v>1</v>
      </c>
      <c r="BQ53" s="124"/>
      <c r="BR53" s="124">
        <v>1</v>
      </c>
      <c r="BS53" s="124"/>
      <c r="BT53" s="58">
        <v>1</v>
      </c>
      <c r="BU53" s="278" t="s">
        <v>1062</v>
      </c>
    </row>
    <row r="54" spans="1:73" s="51" customFormat="1" ht="30" customHeight="1" x14ac:dyDescent="0.2">
      <c r="A54" s="51">
        <v>52</v>
      </c>
      <c r="B54" s="51">
        <v>50</v>
      </c>
      <c r="C54" s="51" t="s">
        <v>120</v>
      </c>
      <c r="D54" s="57"/>
      <c r="E54" s="124"/>
      <c r="F54" s="124">
        <v>1</v>
      </c>
      <c r="G54" s="124">
        <v>1</v>
      </c>
      <c r="H54" s="124"/>
      <c r="I54" s="124">
        <v>1</v>
      </c>
      <c r="J54" s="124"/>
      <c r="K54" s="124">
        <v>1</v>
      </c>
      <c r="L54" s="124"/>
      <c r="M54" s="124"/>
      <c r="N54" s="124"/>
      <c r="O54" s="124"/>
      <c r="P54" s="124">
        <v>1</v>
      </c>
      <c r="Q54" s="124"/>
      <c r="R54" s="124">
        <v>1</v>
      </c>
      <c r="S54" s="124"/>
      <c r="T54" s="124"/>
      <c r="U54" s="124">
        <v>1</v>
      </c>
      <c r="V54" s="124"/>
      <c r="W54" s="124"/>
      <c r="X54" s="58"/>
      <c r="Y54" s="177" t="s">
        <v>354</v>
      </c>
      <c r="AF54" s="51">
        <v>1</v>
      </c>
      <c r="AG54" s="57"/>
      <c r="AH54" s="124"/>
      <c r="AI54" s="124"/>
      <c r="AJ54" s="124"/>
      <c r="AK54" s="124"/>
      <c r="AL54" s="58"/>
      <c r="AW54" s="57"/>
      <c r="AX54" s="124"/>
      <c r="AY54" s="124"/>
      <c r="AZ54" s="124"/>
      <c r="BA54" s="124"/>
      <c r="BB54" s="124"/>
      <c r="BC54" s="124"/>
      <c r="BD54" s="124"/>
      <c r="BE54" s="124"/>
      <c r="BF54" s="124"/>
      <c r="BG54" s="124"/>
      <c r="BH54" s="58"/>
      <c r="BO54" s="57">
        <v>1</v>
      </c>
      <c r="BP54" s="124">
        <v>1</v>
      </c>
      <c r="BQ54" s="124"/>
      <c r="BR54" s="124">
        <v>1</v>
      </c>
      <c r="BS54" s="124"/>
      <c r="BT54" s="58">
        <v>1</v>
      </c>
      <c r="BU54" s="244" t="s">
        <v>1063</v>
      </c>
    </row>
    <row r="55" spans="1:73" s="51" customFormat="1" ht="30" customHeight="1" x14ac:dyDescent="0.2">
      <c r="A55" s="51">
        <v>53</v>
      </c>
      <c r="B55" s="51">
        <v>51</v>
      </c>
      <c r="C55" s="51" t="s">
        <v>120</v>
      </c>
      <c r="D55" s="57">
        <v>1</v>
      </c>
      <c r="E55" s="124">
        <v>1</v>
      </c>
      <c r="F55" s="124">
        <v>1</v>
      </c>
      <c r="G55" s="124"/>
      <c r="H55" s="124"/>
      <c r="I55" s="124">
        <v>1</v>
      </c>
      <c r="J55" s="124"/>
      <c r="K55" s="124"/>
      <c r="L55" s="124">
        <v>1</v>
      </c>
      <c r="M55" s="124"/>
      <c r="N55" s="124"/>
      <c r="O55" s="124"/>
      <c r="P55" s="124"/>
      <c r="Q55" s="124"/>
      <c r="R55" s="124"/>
      <c r="S55" s="124"/>
      <c r="T55" s="124"/>
      <c r="U55" s="124"/>
      <c r="V55" s="124"/>
      <c r="W55" s="124"/>
      <c r="X55" s="58"/>
      <c r="Y55" s="177" t="s">
        <v>1065</v>
      </c>
      <c r="AG55" s="57"/>
      <c r="AH55" s="124"/>
      <c r="AI55" s="124"/>
      <c r="AJ55" s="124"/>
      <c r="AK55" s="124"/>
      <c r="AL55" s="58">
        <v>1</v>
      </c>
      <c r="AW55" s="57"/>
      <c r="AX55" s="124"/>
      <c r="AY55" s="124"/>
      <c r="AZ55" s="124"/>
      <c r="BA55" s="124"/>
      <c r="BB55" s="124"/>
      <c r="BC55" s="124"/>
      <c r="BD55" s="124"/>
      <c r="BE55" s="124"/>
      <c r="BF55" s="124"/>
      <c r="BG55" s="124"/>
      <c r="BH55" s="58"/>
      <c r="BO55" s="57">
        <v>1</v>
      </c>
      <c r="BP55" s="124">
        <v>1</v>
      </c>
      <c r="BQ55" s="124">
        <v>1</v>
      </c>
      <c r="BR55" s="124"/>
      <c r="BS55" s="124">
        <v>1</v>
      </c>
      <c r="BT55" s="58"/>
      <c r="BU55" s="244" t="s">
        <v>1064</v>
      </c>
    </row>
    <row r="56" spans="1:73" s="51" customFormat="1" ht="30" customHeight="1" x14ac:dyDescent="0.2">
      <c r="A56" s="51">
        <v>54</v>
      </c>
      <c r="B56" s="51">
        <v>52</v>
      </c>
      <c r="C56" s="51" t="s">
        <v>120</v>
      </c>
      <c r="D56" s="57">
        <v>1</v>
      </c>
      <c r="E56" s="124">
        <v>1</v>
      </c>
      <c r="F56" s="124">
        <v>1</v>
      </c>
      <c r="G56" s="124">
        <v>1</v>
      </c>
      <c r="H56" s="124"/>
      <c r="I56" s="124">
        <v>1</v>
      </c>
      <c r="J56" s="124"/>
      <c r="K56" s="124"/>
      <c r="L56" s="124">
        <v>1</v>
      </c>
      <c r="M56" s="124">
        <v>1</v>
      </c>
      <c r="N56" s="124"/>
      <c r="O56" s="124"/>
      <c r="P56" s="124"/>
      <c r="Q56" s="124"/>
      <c r="R56" s="124"/>
      <c r="S56" s="124"/>
      <c r="T56" s="124"/>
      <c r="U56" s="124"/>
      <c r="V56" s="124"/>
      <c r="W56" s="124"/>
      <c r="X56" s="58"/>
      <c r="Y56" s="177" t="s">
        <v>162</v>
      </c>
      <c r="AF56" s="51">
        <v>1</v>
      </c>
      <c r="AG56" s="57"/>
      <c r="AH56" s="124"/>
      <c r="AI56" s="124"/>
      <c r="AJ56" s="124"/>
      <c r="AK56" s="124"/>
      <c r="AL56" s="58"/>
      <c r="AW56" s="57"/>
      <c r="AX56" s="124"/>
      <c r="AY56" s="124"/>
      <c r="AZ56" s="124"/>
      <c r="BA56" s="124"/>
      <c r="BB56" s="124"/>
      <c r="BC56" s="124"/>
      <c r="BD56" s="124"/>
      <c r="BE56" s="124"/>
      <c r="BF56" s="124"/>
      <c r="BG56" s="124"/>
      <c r="BH56" s="58"/>
      <c r="BO56" s="57">
        <v>1</v>
      </c>
      <c r="BP56" s="124">
        <v>1</v>
      </c>
      <c r="BQ56" s="124">
        <v>1</v>
      </c>
      <c r="BR56" s="124"/>
      <c r="BS56" s="124">
        <v>1</v>
      </c>
      <c r="BT56" s="58"/>
      <c r="BU56" s="244" t="s">
        <v>1066</v>
      </c>
    </row>
    <row r="57" spans="1:73" s="51" customFormat="1" ht="30" customHeight="1" x14ac:dyDescent="0.2">
      <c r="A57" s="51">
        <v>55</v>
      </c>
      <c r="B57" s="51">
        <v>53</v>
      </c>
      <c r="C57" s="51" t="s">
        <v>120</v>
      </c>
      <c r="D57" s="57">
        <v>1</v>
      </c>
      <c r="E57" s="124">
        <v>1</v>
      </c>
      <c r="F57" s="124">
        <v>1</v>
      </c>
      <c r="G57" s="124"/>
      <c r="H57" s="124"/>
      <c r="I57" s="124">
        <v>1</v>
      </c>
      <c r="J57" s="124"/>
      <c r="K57" s="124"/>
      <c r="L57" s="124"/>
      <c r="M57" s="124"/>
      <c r="N57" s="124"/>
      <c r="O57" s="124"/>
      <c r="P57" s="124"/>
      <c r="Q57" s="124"/>
      <c r="R57" s="124"/>
      <c r="S57" s="124"/>
      <c r="T57" s="124"/>
      <c r="U57" s="124"/>
      <c r="V57" s="124"/>
      <c r="W57" s="124"/>
      <c r="X57" s="58"/>
      <c r="Y57" s="177" t="s">
        <v>1068</v>
      </c>
      <c r="AF57" s="51">
        <v>1</v>
      </c>
      <c r="AG57" s="57"/>
      <c r="AH57" s="124"/>
      <c r="AI57" s="124"/>
      <c r="AJ57" s="124"/>
      <c r="AK57" s="124"/>
      <c r="AL57" s="58"/>
      <c r="AW57" s="57">
        <v>1</v>
      </c>
      <c r="AX57" s="124"/>
      <c r="AY57" s="124"/>
      <c r="AZ57" s="124"/>
      <c r="BA57" s="124"/>
      <c r="BB57" s="124"/>
      <c r="BC57" s="124"/>
      <c r="BD57" s="124"/>
      <c r="BE57" s="124">
        <v>1</v>
      </c>
      <c r="BF57" s="124">
        <v>1</v>
      </c>
      <c r="BG57" s="124"/>
      <c r="BH57" s="58">
        <v>1</v>
      </c>
      <c r="BO57" s="57">
        <v>1</v>
      </c>
      <c r="BP57" s="124">
        <v>1</v>
      </c>
      <c r="BQ57" s="124"/>
      <c r="BR57" s="124">
        <v>1</v>
      </c>
      <c r="BS57" s="124">
        <v>1</v>
      </c>
      <c r="BT57" s="58"/>
      <c r="BU57" s="244" t="s">
        <v>1067</v>
      </c>
    </row>
    <row r="58" spans="1:73" s="51" customFormat="1" ht="30" customHeight="1" x14ac:dyDescent="0.2">
      <c r="A58" s="51">
        <v>56</v>
      </c>
      <c r="B58" s="51">
        <v>54</v>
      </c>
      <c r="C58" s="51" t="s">
        <v>120</v>
      </c>
      <c r="D58" s="57">
        <v>1</v>
      </c>
      <c r="E58" s="124">
        <v>1</v>
      </c>
      <c r="F58" s="124">
        <v>1</v>
      </c>
      <c r="G58" s="124"/>
      <c r="H58" s="124"/>
      <c r="I58" s="124">
        <v>1</v>
      </c>
      <c r="J58" s="124"/>
      <c r="K58" s="124"/>
      <c r="L58" s="124"/>
      <c r="M58" s="124"/>
      <c r="N58" s="124"/>
      <c r="O58" s="124"/>
      <c r="P58" s="124"/>
      <c r="Q58" s="124"/>
      <c r="R58" s="124"/>
      <c r="S58" s="124"/>
      <c r="T58" s="124"/>
      <c r="U58" s="124"/>
      <c r="V58" s="124"/>
      <c r="W58" s="124"/>
      <c r="X58" s="58"/>
      <c r="Y58" s="177" t="s">
        <v>1031</v>
      </c>
      <c r="AG58" s="57"/>
      <c r="AH58" s="124"/>
      <c r="AI58" s="124"/>
      <c r="AJ58" s="124"/>
      <c r="AK58" s="124"/>
      <c r="AL58" s="58"/>
      <c r="AV58" s="51">
        <v>1</v>
      </c>
      <c r="AW58" s="57"/>
      <c r="AX58" s="124"/>
      <c r="AY58" s="124"/>
      <c r="AZ58" s="124"/>
      <c r="BA58" s="124"/>
      <c r="BB58" s="124"/>
      <c r="BC58" s="124"/>
      <c r="BD58" s="124"/>
      <c r="BE58" s="124"/>
      <c r="BF58" s="124"/>
      <c r="BG58" s="124"/>
      <c r="BH58" s="58"/>
      <c r="BO58" s="57">
        <v>1</v>
      </c>
      <c r="BP58" s="124">
        <v>1</v>
      </c>
      <c r="BQ58" s="124">
        <v>1</v>
      </c>
      <c r="BR58" s="124"/>
      <c r="BS58" s="124">
        <v>1</v>
      </c>
      <c r="BT58" s="58"/>
      <c r="BU58" s="244" t="s">
        <v>1069</v>
      </c>
    </row>
    <row r="59" spans="1:73" s="51" customFormat="1" ht="30" customHeight="1" x14ac:dyDescent="0.2">
      <c r="A59" s="51">
        <v>58</v>
      </c>
      <c r="B59" s="51">
        <v>55</v>
      </c>
      <c r="C59" s="51" t="s">
        <v>120</v>
      </c>
      <c r="D59" s="57">
        <v>1</v>
      </c>
      <c r="E59" s="124"/>
      <c r="F59" s="124">
        <v>1</v>
      </c>
      <c r="G59" s="124"/>
      <c r="H59" s="124"/>
      <c r="I59" s="124">
        <v>1</v>
      </c>
      <c r="J59" s="124"/>
      <c r="K59" s="124"/>
      <c r="L59" s="124"/>
      <c r="M59" s="124"/>
      <c r="N59" s="124"/>
      <c r="O59" s="124"/>
      <c r="P59" s="124"/>
      <c r="Q59" s="124"/>
      <c r="R59" s="124"/>
      <c r="S59" s="124"/>
      <c r="T59" s="124"/>
      <c r="U59" s="124"/>
      <c r="V59" s="124"/>
      <c r="W59" s="124"/>
      <c r="X59" s="58"/>
      <c r="Y59" s="177" t="s">
        <v>1071</v>
      </c>
      <c r="AG59" s="57"/>
      <c r="AH59" s="124"/>
      <c r="AI59" s="124"/>
      <c r="AJ59" s="124"/>
      <c r="AK59" s="124"/>
      <c r="AL59" s="58"/>
      <c r="AW59" s="57"/>
      <c r="AX59" s="124"/>
      <c r="AY59" s="124"/>
      <c r="AZ59" s="124"/>
      <c r="BA59" s="124"/>
      <c r="BB59" s="124"/>
      <c r="BC59" s="124"/>
      <c r="BD59" s="124"/>
      <c r="BE59" s="124"/>
      <c r="BF59" s="124"/>
      <c r="BG59" s="124"/>
      <c r="BH59" s="58"/>
      <c r="BL59" s="51">
        <v>1</v>
      </c>
      <c r="BO59" s="57">
        <v>1</v>
      </c>
      <c r="BP59" s="124">
        <v>1</v>
      </c>
      <c r="BQ59" s="124"/>
      <c r="BR59" s="124">
        <v>1</v>
      </c>
      <c r="BS59" s="124">
        <v>1</v>
      </c>
      <c r="BT59" s="58"/>
      <c r="BU59" s="244" t="s">
        <v>1070</v>
      </c>
    </row>
    <row r="60" spans="1:73" s="51" customFormat="1" ht="30" customHeight="1" x14ac:dyDescent="0.2">
      <c r="A60" s="51">
        <v>59</v>
      </c>
      <c r="B60" s="51">
        <v>56</v>
      </c>
      <c r="C60" s="51" t="s">
        <v>120</v>
      </c>
      <c r="D60" s="57">
        <v>1</v>
      </c>
      <c r="E60" s="124">
        <v>1</v>
      </c>
      <c r="F60" s="124">
        <v>1</v>
      </c>
      <c r="G60" s="124"/>
      <c r="H60" s="124"/>
      <c r="I60" s="124"/>
      <c r="J60" s="124"/>
      <c r="K60" s="124">
        <v>1</v>
      </c>
      <c r="L60" s="124">
        <v>1</v>
      </c>
      <c r="M60" s="124"/>
      <c r="N60" s="124"/>
      <c r="O60" s="124"/>
      <c r="P60" s="124"/>
      <c r="Q60" s="124"/>
      <c r="R60" s="124"/>
      <c r="S60" s="124"/>
      <c r="T60" s="124"/>
      <c r="U60" s="124"/>
      <c r="V60" s="124"/>
      <c r="W60" s="124"/>
      <c r="X60" s="58"/>
      <c r="Y60" s="177" t="s">
        <v>1073</v>
      </c>
      <c r="AG60" s="57"/>
      <c r="AH60" s="124"/>
      <c r="AI60" s="124"/>
      <c r="AJ60" s="124"/>
      <c r="AK60" s="124"/>
      <c r="AL60" s="58"/>
      <c r="AW60" s="57"/>
      <c r="AX60" s="124"/>
      <c r="AY60" s="124"/>
      <c r="AZ60" s="124"/>
      <c r="BA60" s="124"/>
      <c r="BB60" s="124"/>
      <c r="BC60" s="124"/>
      <c r="BD60" s="124"/>
      <c r="BE60" s="124"/>
      <c r="BF60" s="124"/>
      <c r="BG60" s="124"/>
      <c r="BH60" s="58"/>
      <c r="BO60" s="57">
        <v>1</v>
      </c>
      <c r="BP60" s="124"/>
      <c r="BQ60" s="124">
        <v>1</v>
      </c>
      <c r="BR60" s="124"/>
      <c r="BS60" s="124">
        <v>1</v>
      </c>
      <c r="BT60" s="58"/>
      <c r="BU60" s="244" t="s">
        <v>1072</v>
      </c>
    </row>
    <row r="61" spans="1:73" s="51" customFormat="1" ht="30" customHeight="1" x14ac:dyDescent="0.2">
      <c r="A61" s="51">
        <v>60</v>
      </c>
      <c r="B61" s="51">
        <v>57</v>
      </c>
      <c r="C61" s="51" t="s">
        <v>120</v>
      </c>
      <c r="D61" s="57">
        <v>1</v>
      </c>
      <c r="E61" s="124">
        <v>1</v>
      </c>
      <c r="F61" s="124">
        <v>1</v>
      </c>
      <c r="G61" s="124">
        <v>1</v>
      </c>
      <c r="H61" s="124"/>
      <c r="I61" s="124">
        <v>1</v>
      </c>
      <c r="J61" s="124"/>
      <c r="K61" s="124"/>
      <c r="L61" s="124"/>
      <c r="M61" s="124"/>
      <c r="N61" s="124">
        <v>1</v>
      </c>
      <c r="O61" s="124"/>
      <c r="P61" s="124">
        <v>1</v>
      </c>
      <c r="Q61" s="124"/>
      <c r="R61" s="124">
        <v>1</v>
      </c>
      <c r="S61" s="124"/>
      <c r="T61" s="124"/>
      <c r="U61" s="124"/>
      <c r="V61" s="124"/>
      <c r="W61" s="124"/>
      <c r="X61" s="58"/>
      <c r="Y61" s="177" t="s">
        <v>1075</v>
      </c>
      <c r="AF61" s="51">
        <v>1</v>
      </c>
      <c r="AG61" s="57"/>
      <c r="AH61" s="124"/>
      <c r="AI61" s="124"/>
      <c r="AJ61" s="124"/>
      <c r="AK61" s="124"/>
      <c r="AL61" s="58">
        <v>1</v>
      </c>
      <c r="AW61" s="57"/>
      <c r="AX61" s="124"/>
      <c r="AY61" s="124"/>
      <c r="AZ61" s="124"/>
      <c r="BA61" s="124"/>
      <c r="BB61" s="124"/>
      <c r="BC61" s="124"/>
      <c r="BD61" s="124"/>
      <c r="BE61" s="124"/>
      <c r="BF61" s="124"/>
      <c r="BG61" s="124"/>
      <c r="BH61" s="58"/>
      <c r="BO61" s="57">
        <v>1</v>
      </c>
      <c r="BP61" s="124">
        <v>1</v>
      </c>
      <c r="BQ61" s="124"/>
      <c r="BR61" s="124">
        <v>1</v>
      </c>
      <c r="BS61" s="124">
        <v>1</v>
      </c>
      <c r="BT61" s="58"/>
      <c r="BU61" s="244" t="s">
        <v>1074</v>
      </c>
    </row>
    <row r="62" spans="1:73" s="51" customFormat="1" ht="30" customHeight="1" x14ac:dyDescent="0.2">
      <c r="A62" s="51">
        <v>61</v>
      </c>
      <c r="B62" s="51">
        <v>58</v>
      </c>
      <c r="C62" s="51" t="s">
        <v>120</v>
      </c>
      <c r="D62" s="57">
        <v>1</v>
      </c>
      <c r="E62" s="124">
        <v>1</v>
      </c>
      <c r="F62" s="124">
        <v>1</v>
      </c>
      <c r="G62" s="124">
        <v>1</v>
      </c>
      <c r="H62" s="124">
        <v>1</v>
      </c>
      <c r="I62" s="124">
        <v>1</v>
      </c>
      <c r="J62" s="124"/>
      <c r="K62" s="124">
        <v>1</v>
      </c>
      <c r="L62" s="124"/>
      <c r="M62" s="124"/>
      <c r="N62" s="124"/>
      <c r="O62" s="124"/>
      <c r="P62" s="124"/>
      <c r="Q62" s="124"/>
      <c r="R62" s="124"/>
      <c r="S62" s="124"/>
      <c r="T62" s="124"/>
      <c r="U62" s="124"/>
      <c r="V62" s="124"/>
      <c r="W62" s="124"/>
      <c r="X62" s="58"/>
      <c r="Y62" s="177" t="s">
        <v>1077</v>
      </c>
      <c r="AF62" s="51">
        <v>1</v>
      </c>
      <c r="AG62" s="57"/>
      <c r="AH62" s="124"/>
      <c r="AI62" s="124"/>
      <c r="AJ62" s="124"/>
      <c r="AK62" s="124"/>
      <c r="AL62" s="58"/>
      <c r="AW62" s="57"/>
      <c r="AX62" s="124"/>
      <c r="AY62" s="124"/>
      <c r="AZ62" s="124"/>
      <c r="BA62" s="124"/>
      <c r="BB62" s="124"/>
      <c r="BC62" s="124"/>
      <c r="BD62" s="124"/>
      <c r="BE62" s="124"/>
      <c r="BF62" s="124"/>
      <c r="BG62" s="124"/>
      <c r="BH62" s="58"/>
      <c r="BO62" s="57">
        <v>1</v>
      </c>
      <c r="BP62" s="124">
        <v>1</v>
      </c>
      <c r="BQ62" s="124"/>
      <c r="BR62" s="124">
        <v>1</v>
      </c>
      <c r="BS62" s="124">
        <v>1</v>
      </c>
      <c r="BT62" s="58"/>
      <c r="BU62" s="244" t="s">
        <v>1076</v>
      </c>
    </row>
    <row r="63" spans="1:73" s="51" customFormat="1" ht="30" customHeight="1" x14ac:dyDescent="0.2">
      <c r="A63" s="51">
        <v>62</v>
      </c>
      <c r="B63" s="51">
        <v>59</v>
      </c>
      <c r="C63" s="51" t="s">
        <v>120</v>
      </c>
      <c r="D63" s="57">
        <v>1</v>
      </c>
      <c r="E63" s="124">
        <v>1</v>
      </c>
      <c r="F63" s="124">
        <v>1</v>
      </c>
      <c r="G63" s="124">
        <v>1</v>
      </c>
      <c r="H63" s="124">
        <v>1</v>
      </c>
      <c r="I63" s="124">
        <v>1</v>
      </c>
      <c r="J63" s="124"/>
      <c r="K63" s="124">
        <v>1</v>
      </c>
      <c r="L63" s="124"/>
      <c r="M63" s="124"/>
      <c r="N63" s="124"/>
      <c r="O63" s="124"/>
      <c r="P63" s="124"/>
      <c r="Q63" s="124"/>
      <c r="R63" s="124"/>
      <c r="S63" s="124"/>
      <c r="T63" s="124"/>
      <c r="U63" s="124"/>
      <c r="V63" s="124"/>
      <c r="W63" s="124"/>
      <c r="X63" s="58"/>
      <c r="Y63" s="177" t="s">
        <v>1079</v>
      </c>
      <c r="AF63" s="51">
        <v>1</v>
      </c>
      <c r="AG63" s="57"/>
      <c r="AH63" s="124"/>
      <c r="AI63" s="124"/>
      <c r="AJ63" s="124"/>
      <c r="AK63" s="124"/>
      <c r="AL63" s="58"/>
      <c r="AW63" s="57"/>
      <c r="AX63" s="124"/>
      <c r="AY63" s="124"/>
      <c r="AZ63" s="124"/>
      <c r="BA63" s="124"/>
      <c r="BB63" s="124"/>
      <c r="BC63" s="124"/>
      <c r="BD63" s="124"/>
      <c r="BE63" s="124"/>
      <c r="BF63" s="124"/>
      <c r="BG63" s="124"/>
      <c r="BH63" s="58"/>
      <c r="BO63" s="57">
        <v>1</v>
      </c>
      <c r="BP63" s="124">
        <v>1</v>
      </c>
      <c r="BQ63" s="124"/>
      <c r="BR63" s="124">
        <v>1</v>
      </c>
      <c r="BS63" s="124">
        <v>1</v>
      </c>
      <c r="BT63" s="58"/>
      <c r="BU63" s="244" t="s">
        <v>1078</v>
      </c>
    </row>
    <row r="64" spans="1:73" s="51" customFormat="1" ht="30" customHeight="1" x14ac:dyDescent="0.2">
      <c r="A64" s="51">
        <v>63</v>
      </c>
      <c r="B64" s="51">
        <v>60</v>
      </c>
      <c r="C64" s="51" t="s">
        <v>120</v>
      </c>
      <c r="D64" s="57">
        <v>1</v>
      </c>
      <c r="E64" s="124">
        <v>1</v>
      </c>
      <c r="F64" s="124">
        <v>1</v>
      </c>
      <c r="G64" s="124">
        <v>1</v>
      </c>
      <c r="H64" s="124">
        <v>1</v>
      </c>
      <c r="I64" s="124">
        <v>1</v>
      </c>
      <c r="J64" s="124"/>
      <c r="K64" s="124">
        <v>1</v>
      </c>
      <c r="L64" s="124"/>
      <c r="M64" s="124"/>
      <c r="N64" s="124"/>
      <c r="O64" s="124"/>
      <c r="P64" s="124"/>
      <c r="Q64" s="124"/>
      <c r="R64" s="124"/>
      <c r="S64" s="124"/>
      <c r="T64" s="124"/>
      <c r="U64" s="124"/>
      <c r="V64" s="124"/>
      <c r="W64" s="124"/>
      <c r="X64" s="58"/>
      <c r="Y64" s="177" t="s">
        <v>1081</v>
      </c>
      <c r="AF64" s="51">
        <v>1</v>
      </c>
      <c r="AG64" s="57"/>
      <c r="AH64" s="124"/>
      <c r="AI64" s="124"/>
      <c r="AJ64" s="124"/>
      <c r="AK64" s="124"/>
      <c r="AL64" s="58"/>
      <c r="AW64" s="57"/>
      <c r="AX64" s="124"/>
      <c r="AY64" s="124"/>
      <c r="AZ64" s="124"/>
      <c r="BA64" s="124"/>
      <c r="BB64" s="124"/>
      <c r="BC64" s="124"/>
      <c r="BD64" s="124"/>
      <c r="BE64" s="124"/>
      <c r="BF64" s="124"/>
      <c r="BG64" s="124"/>
      <c r="BH64" s="58"/>
      <c r="BO64" s="57">
        <v>1</v>
      </c>
      <c r="BP64" s="124">
        <v>1</v>
      </c>
      <c r="BQ64" s="124"/>
      <c r="BR64" s="124">
        <v>1</v>
      </c>
      <c r="BS64" s="124">
        <v>1</v>
      </c>
      <c r="BT64" s="58"/>
      <c r="BU64" s="244" t="s">
        <v>1080</v>
      </c>
    </row>
    <row r="65" spans="1:73" s="51" customFormat="1" ht="30" customHeight="1" x14ac:dyDescent="0.2">
      <c r="A65" s="51">
        <v>64</v>
      </c>
      <c r="B65" s="51">
        <v>61</v>
      </c>
      <c r="C65" s="51" t="s">
        <v>120</v>
      </c>
      <c r="D65" s="57">
        <v>1</v>
      </c>
      <c r="E65" s="124">
        <v>1</v>
      </c>
      <c r="F65" s="124">
        <v>1</v>
      </c>
      <c r="G65" s="124">
        <v>1</v>
      </c>
      <c r="H65" s="124">
        <v>1</v>
      </c>
      <c r="I65" s="124">
        <v>1</v>
      </c>
      <c r="J65" s="124"/>
      <c r="K65" s="124">
        <v>1</v>
      </c>
      <c r="L65" s="124"/>
      <c r="M65" s="124"/>
      <c r="N65" s="124">
        <v>1</v>
      </c>
      <c r="O65" s="124"/>
      <c r="P65" s="124">
        <v>1</v>
      </c>
      <c r="Q65" s="124"/>
      <c r="R65" s="124"/>
      <c r="S65" s="124"/>
      <c r="T65" s="124"/>
      <c r="U65" s="124">
        <v>1</v>
      </c>
      <c r="V65" s="124"/>
      <c r="W65" s="124"/>
      <c r="X65" s="58"/>
      <c r="Y65" s="177" t="s">
        <v>1083</v>
      </c>
      <c r="AG65" s="57"/>
      <c r="AH65" s="124"/>
      <c r="AI65" s="124">
        <v>1</v>
      </c>
      <c r="AJ65" s="124"/>
      <c r="AK65" s="124"/>
      <c r="AL65" s="58"/>
      <c r="AW65" s="57"/>
      <c r="AX65" s="124"/>
      <c r="AY65" s="124"/>
      <c r="AZ65" s="124"/>
      <c r="BA65" s="124"/>
      <c r="BB65" s="124"/>
      <c r="BC65" s="124"/>
      <c r="BD65" s="124"/>
      <c r="BE65" s="124"/>
      <c r="BF65" s="124"/>
      <c r="BG65" s="124"/>
      <c r="BH65" s="58"/>
      <c r="BO65" s="57">
        <v>1</v>
      </c>
      <c r="BP65" s="124">
        <v>1</v>
      </c>
      <c r="BQ65" s="124">
        <v>1</v>
      </c>
      <c r="BR65" s="124"/>
      <c r="BS65" s="124">
        <v>1</v>
      </c>
      <c r="BT65" s="58"/>
      <c r="BU65" s="244" t="s">
        <v>1082</v>
      </c>
    </row>
    <row r="66" spans="1:73" s="51" customFormat="1" ht="30" customHeight="1" x14ac:dyDescent="0.2">
      <c r="A66" s="51">
        <v>65</v>
      </c>
      <c r="B66" s="51">
        <v>62</v>
      </c>
      <c r="C66" s="51" t="s">
        <v>120</v>
      </c>
      <c r="D66" s="57">
        <v>1</v>
      </c>
      <c r="E66" s="124"/>
      <c r="F66" s="124"/>
      <c r="G66" s="124"/>
      <c r="H66" s="124"/>
      <c r="I66" s="124">
        <v>1</v>
      </c>
      <c r="J66" s="124"/>
      <c r="K66" s="124"/>
      <c r="L66" s="124"/>
      <c r="M66" s="124"/>
      <c r="N66" s="124">
        <v>1</v>
      </c>
      <c r="O66" s="124"/>
      <c r="P66" s="124">
        <v>1</v>
      </c>
      <c r="Q66" s="124"/>
      <c r="R66" s="124">
        <v>1</v>
      </c>
      <c r="S66" s="124"/>
      <c r="T66" s="124"/>
      <c r="U66" s="124">
        <v>1</v>
      </c>
      <c r="V66" s="124"/>
      <c r="W66" s="124"/>
      <c r="X66" s="58"/>
      <c r="Y66" s="177" t="s">
        <v>1085</v>
      </c>
      <c r="AG66" s="57">
        <v>1</v>
      </c>
      <c r="AH66" s="124"/>
      <c r="AI66" s="124"/>
      <c r="AJ66" s="124"/>
      <c r="AK66" s="124">
        <v>1</v>
      </c>
      <c r="AL66" s="58">
        <v>1</v>
      </c>
      <c r="AW66" s="57"/>
      <c r="AX66" s="124"/>
      <c r="AY66" s="124"/>
      <c r="AZ66" s="124"/>
      <c r="BA66" s="124"/>
      <c r="BB66" s="124"/>
      <c r="BC66" s="124"/>
      <c r="BD66" s="124"/>
      <c r="BE66" s="124"/>
      <c r="BF66" s="124"/>
      <c r="BG66" s="124"/>
      <c r="BH66" s="58"/>
      <c r="BO66" s="57">
        <v>1</v>
      </c>
      <c r="BP66" s="124">
        <v>1</v>
      </c>
      <c r="BQ66" s="124">
        <v>1</v>
      </c>
      <c r="BR66" s="124"/>
      <c r="BS66" s="124">
        <v>1</v>
      </c>
      <c r="BT66" s="58"/>
      <c r="BU66" s="244" t="s">
        <v>1084</v>
      </c>
    </row>
    <row r="67" spans="1:73" s="51" customFormat="1" ht="30" customHeight="1" x14ac:dyDescent="0.2">
      <c r="A67" s="51">
        <v>66</v>
      </c>
      <c r="B67" s="51">
        <v>63</v>
      </c>
      <c r="C67" s="51" t="s">
        <v>120</v>
      </c>
      <c r="D67" s="57">
        <v>1</v>
      </c>
      <c r="E67" s="124">
        <v>1</v>
      </c>
      <c r="F67" s="124">
        <v>1</v>
      </c>
      <c r="G67" s="124"/>
      <c r="H67" s="124">
        <v>1</v>
      </c>
      <c r="I67" s="124">
        <v>1</v>
      </c>
      <c r="J67" s="124"/>
      <c r="K67" s="124"/>
      <c r="L67" s="124"/>
      <c r="M67" s="124"/>
      <c r="N67" s="124"/>
      <c r="O67" s="124"/>
      <c r="P67" s="124"/>
      <c r="Q67" s="124"/>
      <c r="R67" s="124"/>
      <c r="S67" s="124"/>
      <c r="T67" s="124"/>
      <c r="U67" s="124"/>
      <c r="V67" s="124"/>
      <c r="W67" s="124"/>
      <c r="X67" s="58"/>
      <c r="Y67" s="177" t="s">
        <v>1087</v>
      </c>
      <c r="AG67" s="57"/>
      <c r="AH67" s="124"/>
      <c r="AI67" s="124"/>
      <c r="AJ67" s="124"/>
      <c r="AK67" s="124"/>
      <c r="AL67" s="58">
        <v>1</v>
      </c>
      <c r="AW67" s="57"/>
      <c r="AX67" s="124"/>
      <c r="AY67" s="124"/>
      <c r="AZ67" s="124"/>
      <c r="BA67" s="124"/>
      <c r="BB67" s="124"/>
      <c r="BC67" s="124"/>
      <c r="BD67" s="124"/>
      <c r="BE67" s="124"/>
      <c r="BF67" s="124"/>
      <c r="BG67" s="124"/>
      <c r="BH67" s="58"/>
      <c r="BO67" s="57">
        <v>1</v>
      </c>
      <c r="BP67" s="124">
        <v>1</v>
      </c>
      <c r="BQ67" s="124"/>
      <c r="BR67" s="124">
        <v>1</v>
      </c>
      <c r="BS67" s="124"/>
      <c r="BT67" s="58">
        <v>1</v>
      </c>
      <c r="BU67" s="244" t="s">
        <v>1086</v>
      </c>
    </row>
    <row r="68" spans="1:73" s="51" customFormat="1" ht="30" customHeight="1" x14ac:dyDescent="0.2">
      <c r="A68" s="51">
        <v>67</v>
      </c>
      <c r="B68" s="51">
        <v>64</v>
      </c>
      <c r="C68" s="51" t="s">
        <v>120</v>
      </c>
      <c r="D68" s="57">
        <v>1</v>
      </c>
      <c r="E68" s="124">
        <v>1</v>
      </c>
      <c r="F68" s="124">
        <v>1</v>
      </c>
      <c r="G68" s="124"/>
      <c r="H68" s="124">
        <v>1</v>
      </c>
      <c r="I68" s="124">
        <v>1</v>
      </c>
      <c r="J68" s="124"/>
      <c r="K68" s="124"/>
      <c r="L68" s="124"/>
      <c r="M68" s="124"/>
      <c r="N68" s="124"/>
      <c r="O68" s="124"/>
      <c r="P68" s="124"/>
      <c r="Q68" s="124"/>
      <c r="R68" s="124"/>
      <c r="S68" s="124"/>
      <c r="T68" s="124"/>
      <c r="U68" s="124"/>
      <c r="V68" s="124"/>
      <c r="W68" s="124"/>
      <c r="X68" s="58"/>
      <c r="Y68" s="177" t="s">
        <v>1089</v>
      </c>
      <c r="AG68" s="57">
        <v>1</v>
      </c>
      <c r="AH68" s="124"/>
      <c r="AI68" s="124"/>
      <c r="AJ68" s="124"/>
      <c r="AK68" s="124"/>
      <c r="AL68" s="58"/>
      <c r="AW68" s="57"/>
      <c r="AX68" s="124"/>
      <c r="AY68" s="124"/>
      <c r="AZ68" s="124"/>
      <c r="BA68" s="124"/>
      <c r="BB68" s="124"/>
      <c r="BC68" s="124"/>
      <c r="BD68" s="124"/>
      <c r="BE68" s="124"/>
      <c r="BF68" s="124"/>
      <c r="BG68" s="124"/>
      <c r="BH68" s="58"/>
      <c r="BO68" s="57">
        <v>1</v>
      </c>
      <c r="BP68" s="124">
        <v>1</v>
      </c>
      <c r="BQ68" s="124"/>
      <c r="BR68" s="124">
        <v>1</v>
      </c>
      <c r="BS68" s="124"/>
      <c r="BT68" s="58">
        <v>1</v>
      </c>
      <c r="BU68" s="244" t="s">
        <v>1088</v>
      </c>
    </row>
    <row r="69" spans="1:73" s="51" customFormat="1" ht="30" customHeight="1" x14ac:dyDescent="0.2">
      <c r="A69" s="51">
        <v>68</v>
      </c>
      <c r="B69" s="51">
        <v>65</v>
      </c>
      <c r="C69" s="51" t="s">
        <v>120</v>
      </c>
      <c r="D69" s="57">
        <v>1</v>
      </c>
      <c r="E69" s="124">
        <v>1</v>
      </c>
      <c r="F69" s="124">
        <v>1</v>
      </c>
      <c r="G69" s="124"/>
      <c r="H69" s="124">
        <v>1</v>
      </c>
      <c r="I69" s="124">
        <v>1</v>
      </c>
      <c r="J69" s="124"/>
      <c r="K69" s="124">
        <v>1</v>
      </c>
      <c r="L69" s="124"/>
      <c r="M69" s="124"/>
      <c r="N69" s="124"/>
      <c r="O69" s="124"/>
      <c r="P69" s="124"/>
      <c r="Q69" s="124"/>
      <c r="R69" s="124"/>
      <c r="S69" s="124"/>
      <c r="T69" s="124"/>
      <c r="U69" s="124"/>
      <c r="V69" s="124"/>
      <c r="W69" s="124"/>
      <c r="X69" s="58"/>
      <c r="Y69" s="177" t="s">
        <v>1091</v>
      </c>
      <c r="AG69" s="57"/>
      <c r="AH69" s="124"/>
      <c r="AI69" s="124">
        <v>1</v>
      </c>
      <c r="AJ69" s="124"/>
      <c r="AK69" s="124"/>
      <c r="AL69" s="58"/>
      <c r="AW69" s="57"/>
      <c r="AX69" s="124"/>
      <c r="AY69" s="124"/>
      <c r="AZ69" s="124"/>
      <c r="BA69" s="124"/>
      <c r="BB69" s="124"/>
      <c r="BC69" s="124"/>
      <c r="BD69" s="124"/>
      <c r="BE69" s="124"/>
      <c r="BF69" s="124"/>
      <c r="BG69" s="124"/>
      <c r="BH69" s="58"/>
      <c r="BO69" s="57">
        <v>1</v>
      </c>
      <c r="BP69" s="124">
        <v>1</v>
      </c>
      <c r="BQ69" s="124"/>
      <c r="BR69" s="124">
        <v>1</v>
      </c>
      <c r="BS69" s="124"/>
      <c r="BT69" s="58">
        <v>1</v>
      </c>
      <c r="BU69" s="244" t="s">
        <v>1090</v>
      </c>
    </row>
    <row r="70" spans="1:73" s="51" customFormat="1" ht="30" customHeight="1" x14ac:dyDescent="0.2">
      <c r="A70" s="51">
        <v>69</v>
      </c>
      <c r="B70" s="51">
        <v>66</v>
      </c>
      <c r="C70" s="51" t="s">
        <v>120</v>
      </c>
      <c r="D70" s="57">
        <v>1</v>
      </c>
      <c r="E70" s="124">
        <v>1</v>
      </c>
      <c r="F70" s="124">
        <v>1</v>
      </c>
      <c r="G70" s="124"/>
      <c r="H70" s="124">
        <v>1</v>
      </c>
      <c r="I70" s="124">
        <v>1</v>
      </c>
      <c r="J70" s="124"/>
      <c r="K70" s="124"/>
      <c r="L70" s="124"/>
      <c r="M70" s="124"/>
      <c r="N70" s="124"/>
      <c r="O70" s="124"/>
      <c r="P70" s="124"/>
      <c r="Q70" s="124"/>
      <c r="R70" s="124"/>
      <c r="S70" s="124"/>
      <c r="T70" s="124"/>
      <c r="U70" s="124"/>
      <c r="V70" s="124"/>
      <c r="W70" s="124"/>
      <c r="X70" s="58"/>
      <c r="Y70" s="177" t="s">
        <v>1093</v>
      </c>
      <c r="AG70" s="57"/>
      <c r="AH70" s="124">
        <v>1</v>
      </c>
      <c r="AI70" s="124"/>
      <c r="AJ70" s="124"/>
      <c r="AK70" s="124"/>
      <c r="AL70" s="58"/>
      <c r="AW70" s="57"/>
      <c r="AX70" s="124"/>
      <c r="AY70" s="124"/>
      <c r="AZ70" s="124"/>
      <c r="BA70" s="124"/>
      <c r="BB70" s="124"/>
      <c r="BC70" s="124"/>
      <c r="BD70" s="124"/>
      <c r="BE70" s="124"/>
      <c r="BF70" s="124"/>
      <c r="BG70" s="124"/>
      <c r="BH70" s="58"/>
      <c r="BO70" s="57">
        <v>1</v>
      </c>
      <c r="BP70" s="124">
        <v>1</v>
      </c>
      <c r="BQ70" s="124"/>
      <c r="BR70" s="124">
        <v>1</v>
      </c>
      <c r="BS70" s="124"/>
      <c r="BT70" s="58">
        <v>1</v>
      </c>
      <c r="BU70" s="244" t="s">
        <v>1092</v>
      </c>
    </row>
    <row r="71" spans="1:73" s="51" customFormat="1" ht="30" customHeight="1" x14ac:dyDescent="0.2">
      <c r="A71" s="51">
        <v>70</v>
      </c>
      <c r="B71" s="51">
        <v>67</v>
      </c>
      <c r="C71" s="51" t="s">
        <v>120</v>
      </c>
      <c r="D71" s="57">
        <v>1</v>
      </c>
      <c r="E71" s="124">
        <v>1</v>
      </c>
      <c r="F71" s="124">
        <v>1</v>
      </c>
      <c r="G71" s="124"/>
      <c r="H71" s="124">
        <v>1</v>
      </c>
      <c r="I71" s="124">
        <v>1</v>
      </c>
      <c r="J71" s="124"/>
      <c r="K71" s="124"/>
      <c r="L71" s="124"/>
      <c r="M71" s="124"/>
      <c r="N71" s="124"/>
      <c r="O71" s="124"/>
      <c r="P71" s="124"/>
      <c r="Q71" s="124"/>
      <c r="R71" s="124"/>
      <c r="S71" s="124"/>
      <c r="T71" s="124"/>
      <c r="U71" s="124"/>
      <c r="V71" s="124"/>
      <c r="W71" s="124"/>
      <c r="X71" s="58"/>
      <c r="Y71" s="177" t="s">
        <v>1095</v>
      </c>
      <c r="AG71" s="57"/>
      <c r="AH71" s="124"/>
      <c r="AI71" s="124"/>
      <c r="AJ71" s="124"/>
      <c r="AK71" s="124">
        <v>1</v>
      </c>
      <c r="AL71" s="58"/>
      <c r="AW71" s="57"/>
      <c r="AX71" s="124"/>
      <c r="AY71" s="124"/>
      <c r="AZ71" s="124"/>
      <c r="BA71" s="124"/>
      <c r="BB71" s="124"/>
      <c r="BC71" s="124"/>
      <c r="BD71" s="124"/>
      <c r="BE71" s="124"/>
      <c r="BF71" s="124"/>
      <c r="BG71" s="124"/>
      <c r="BH71" s="58"/>
      <c r="BO71" s="57">
        <v>1</v>
      </c>
      <c r="BP71" s="124">
        <v>1</v>
      </c>
      <c r="BQ71" s="124"/>
      <c r="BR71" s="124">
        <v>1</v>
      </c>
      <c r="BS71" s="124"/>
      <c r="BT71" s="58">
        <v>1</v>
      </c>
      <c r="BU71" s="244" t="s">
        <v>1094</v>
      </c>
    </row>
    <row r="72" spans="1:73" s="51" customFormat="1" ht="30" customHeight="1" x14ac:dyDescent="0.2">
      <c r="A72" s="51">
        <v>71</v>
      </c>
      <c r="B72" s="51">
        <v>68</v>
      </c>
      <c r="C72" s="51" t="s">
        <v>120</v>
      </c>
      <c r="D72" s="57">
        <v>1</v>
      </c>
      <c r="E72" s="124">
        <v>1</v>
      </c>
      <c r="F72" s="124">
        <v>1</v>
      </c>
      <c r="G72" s="124"/>
      <c r="H72" s="124">
        <v>1</v>
      </c>
      <c r="I72" s="124">
        <v>1</v>
      </c>
      <c r="J72" s="124"/>
      <c r="K72" s="124">
        <v>1</v>
      </c>
      <c r="L72" s="124"/>
      <c r="M72" s="124"/>
      <c r="N72" s="124"/>
      <c r="O72" s="124"/>
      <c r="P72" s="124"/>
      <c r="Q72" s="124"/>
      <c r="R72" s="124"/>
      <c r="S72" s="124"/>
      <c r="T72" s="124"/>
      <c r="U72" s="124"/>
      <c r="V72" s="124"/>
      <c r="W72" s="124"/>
      <c r="X72" s="58"/>
      <c r="Y72" s="177" t="s">
        <v>1097</v>
      </c>
      <c r="AG72" s="57">
        <v>1</v>
      </c>
      <c r="AH72" s="124">
        <v>1</v>
      </c>
      <c r="AI72" s="124">
        <v>1</v>
      </c>
      <c r="AJ72" s="124"/>
      <c r="AK72" s="124">
        <v>1</v>
      </c>
      <c r="AL72" s="58">
        <v>1</v>
      </c>
      <c r="AW72" s="57"/>
      <c r="AX72" s="124"/>
      <c r="AY72" s="124"/>
      <c r="AZ72" s="124"/>
      <c r="BA72" s="124"/>
      <c r="BB72" s="124"/>
      <c r="BC72" s="124"/>
      <c r="BD72" s="124"/>
      <c r="BE72" s="124"/>
      <c r="BF72" s="124"/>
      <c r="BG72" s="124"/>
      <c r="BH72" s="58"/>
      <c r="BO72" s="57">
        <v>1</v>
      </c>
      <c r="BP72" s="124">
        <v>1</v>
      </c>
      <c r="BQ72" s="124"/>
      <c r="BR72" s="124">
        <v>1</v>
      </c>
      <c r="BS72" s="124"/>
      <c r="BT72" s="58">
        <v>1</v>
      </c>
      <c r="BU72" s="244" t="s">
        <v>1096</v>
      </c>
    </row>
    <row r="73" spans="1:73" s="51" customFormat="1" ht="30" customHeight="1" x14ac:dyDescent="0.2">
      <c r="A73" s="51">
        <v>72</v>
      </c>
      <c r="B73" s="51">
        <v>69</v>
      </c>
      <c r="C73" s="51" t="s">
        <v>120</v>
      </c>
      <c r="D73" s="57">
        <v>1</v>
      </c>
      <c r="E73" s="124"/>
      <c r="F73" s="124">
        <v>1</v>
      </c>
      <c r="G73" s="124"/>
      <c r="H73" s="124">
        <v>1</v>
      </c>
      <c r="I73" s="124">
        <v>1</v>
      </c>
      <c r="J73" s="124"/>
      <c r="K73" s="124"/>
      <c r="L73" s="124"/>
      <c r="M73" s="124"/>
      <c r="N73" s="124"/>
      <c r="O73" s="124"/>
      <c r="P73" s="124"/>
      <c r="Q73" s="124"/>
      <c r="R73" s="124"/>
      <c r="S73" s="124"/>
      <c r="T73" s="124"/>
      <c r="U73" s="124"/>
      <c r="V73" s="124"/>
      <c r="W73" s="124"/>
      <c r="X73" s="58"/>
      <c r="Y73" s="177" t="s">
        <v>1099</v>
      </c>
      <c r="AG73" s="57"/>
      <c r="AH73" s="124"/>
      <c r="AI73" s="124"/>
      <c r="AJ73" s="124"/>
      <c r="AK73" s="124"/>
      <c r="AL73" s="58"/>
      <c r="AW73" s="57"/>
      <c r="AX73" s="124"/>
      <c r="AY73" s="124"/>
      <c r="AZ73" s="124"/>
      <c r="BA73" s="124"/>
      <c r="BB73" s="124"/>
      <c r="BC73" s="124"/>
      <c r="BD73" s="124"/>
      <c r="BE73" s="124"/>
      <c r="BF73" s="124"/>
      <c r="BG73" s="124"/>
      <c r="BH73" s="58"/>
      <c r="BO73" s="57">
        <v>1</v>
      </c>
      <c r="BP73" s="124"/>
      <c r="BQ73" s="124"/>
      <c r="BR73" s="124">
        <v>1</v>
      </c>
      <c r="BS73" s="124">
        <v>1</v>
      </c>
      <c r="BT73" s="58"/>
      <c r="BU73" s="244" t="s">
        <v>1098</v>
      </c>
    </row>
    <row r="74" spans="1:73" s="51" customFormat="1" ht="30" customHeight="1" x14ac:dyDescent="0.2">
      <c r="A74" s="51">
        <v>73</v>
      </c>
      <c r="B74" s="51">
        <v>70</v>
      </c>
      <c r="C74" s="51" t="s">
        <v>120</v>
      </c>
      <c r="D74" s="57">
        <v>1</v>
      </c>
      <c r="E74" s="124"/>
      <c r="F74" s="124">
        <v>1</v>
      </c>
      <c r="G74" s="124"/>
      <c r="H74" s="124">
        <v>1</v>
      </c>
      <c r="I74" s="124">
        <v>1</v>
      </c>
      <c r="J74" s="124"/>
      <c r="K74" s="124"/>
      <c r="L74" s="124"/>
      <c r="M74" s="124"/>
      <c r="N74" s="124"/>
      <c r="O74" s="124"/>
      <c r="P74" s="124"/>
      <c r="Q74" s="124"/>
      <c r="R74" s="124"/>
      <c r="S74" s="124"/>
      <c r="T74" s="124"/>
      <c r="U74" s="124"/>
      <c r="V74" s="124"/>
      <c r="W74" s="124"/>
      <c r="X74" s="58"/>
      <c r="Y74" s="75" t="s">
        <v>1101</v>
      </c>
      <c r="AG74" s="57"/>
      <c r="AH74" s="124"/>
      <c r="AI74" s="124"/>
      <c r="AJ74" s="124"/>
      <c r="AK74" s="124"/>
      <c r="AL74" s="58"/>
      <c r="AW74" s="57"/>
      <c r="AX74" s="124"/>
      <c r="AY74" s="124"/>
      <c r="AZ74" s="124"/>
      <c r="BA74" s="124"/>
      <c r="BB74" s="124"/>
      <c r="BC74" s="124"/>
      <c r="BD74" s="124"/>
      <c r="BE74" s="124"/>
      <c r="BF74" s="124"/>
      <c r="BG74" s="124"/>
      <c r="BH74" s="58"/>
      <c r="BO74" s="57">
        <v>1</v>
      </c>
      <c r="BP74" s="124"/>
      <c r="BQ74" s="124"/>
      <c r="BR74" s="124">
        <v>1</v>
      </c>
      <c r="BS74" s="124">
        <v>1</v>
      </c>
      <c r="BT74" s="58"/>
      <c r="BU74" s="244" t="s">
        <v>1100</v>
      </c>
    </row>
    <row r="75" spans="1:73" s="51" customFormat="1" ht="30" customHeight="1" x14ac:dyDescent="0.2">
      <c r="A75" s="51">
        <v>74</v>
      </c>
      <c r="B75" s="51">
        <v>71</v>
      </c>
      <c r="C75" s="51" t="s">
        <v>120</v>
      </c>
      <c r="D75" s="57">
        <v>1</v>
      </c>
      <c r="E75" s="124">
        <v>1</v>
      </c>
      <c r="F75" s="124">
        <v>1</v>
      </c>
      <c r="G75" s="124"/>
      <c r="H75" s="124"/>
      <c r="I75" s="124">
        <v>1</v>
      </c>
      <c r="J75" s="124"/>
      <c r="K75" s="124"/>
      <c r="L75" s="124"/>
      <c r="M75" s="124"/>
      <c r="N75" s="124">
        <v>1</v>
      </c>
      <c r="O75" s="124"/>
      <c r="P75" s="124">
        <v>1</v>
      </c>
      <c r="Q75" s="124"/>
      <c r="R75" s="124"/>
      <c r="S75" s="124"/>
      <c r="T75" s="124"/>
      <c r="U75" s="124"/>
      <c r="V75" s="124"/>
      <c r="W75" s="124"/>
      <c r="X75" s="58"/>
      <c r="Y75" s="177" t="s">
        <v>1103</v>
      </c>
      <c r="AG75" s="57"/>
      <c r="AH75" s="124"/>
      <c r="AI75" s="124"/>
      <c r="AJ75" s="124"/>
      <c r="AK75" s="124"/>
      <c r="AL75" s="58"/>
      <c r="AV75" s="51">
        <v>1</v>
      </c>
      <c r="AW75" s="57"/>
      <c r="AX75" s="124"/>
      <c r="AY75" s="124"/>
      <c r="AZ75" s="124"/>
      <c r="BA75" s="124"/>
      <c r="BB75" s="124"/>
      <c r="BC75" s="124"/>
      <c r="BD75" s="124"/>
      <c r="BE75" s="124"/>
      <c r="BF75" s="124"/>
      <c r="BG75" s="124"/>
      <c r="BH75" s="58"/>
      <c r="BO75" s="57">
        <v>1</v>
      </c>
      <c r="BP75" s="124">
        <v>1</v>
      </c>
      <c r="BQ75" s="124"/>
      <c r="BR75" s="124">
        <v>1</v>
      </c>
      <c r="BS75" s="124">
        <v>1</v>
      </c>
      <c r="BT75" s="58"/>
      <c r="BU75" s="244" t="s">
        <v>1102</v>
      </c>
    </row>
    <row r="76" spans="1:73" s="51" customFormat="1" ht="30" customHeight="1" x14ac:dyDescent="0.2">
      <c r="A76" s="51">
        <v>75</v>
      </c>
      <c r="B76" s="51">
        <v>72</v>
      </c>
      <c r="C76" s="51" t="s">
        <v>120</v>
      </c>
      <c r="D76" s="57">
        <v>1</v>
      </c>
      <c r="E76" s="124">
        <v>1</v>
      </c>
      <c r="F76" s="124">
        <v>1</v>
      </c>
      <c r="G76" s="124"/>
      <c r="H76" s="124"/>
      <c r="I76" s="124">
        <v>1</v>
      </c>
      <c r="J76" s="124"/>
      <c r="K76" s="124"/>
      <c r="L76" s="124"/>
      <c r="M76" s="124"/>
      <c r="N76" s="124"/>
      <c r="O76" s="124"/>
      <c r="P76" s="124"/>
      <c r="Q76" s="124">
        <v>1</v>
      </c>
      <c r="R76" s="124">
        <v>1</v>
      </c>
      <c r="S76" s="124"/>
      <c r="T76" s="124"/>
      <c r="U76" s="124">
        <v>1</v>
      </c>
      <c r="V76" s="124"/>
      <c r="W76" s="124"/>
      <c r="X76" s="58"/>
      <c r="Y76" s="177" t="s">
        <v>1105</v>
      </c>
      <c r="AG76" s="57"/>
      <c r="AH76" s="124"/>
      <c r="AI76" s="124"/>
      <c r="AJ76" s="124"/>
      <c r="AK76" s="124"/>
      <c r="AL76" s="58">
        <v>1</v>
      </c>
      <c r="AW76" s="57"/>
      <c r="AX76" s="124">
        <v>1</v>
      </c>
      <c r="AY76" s="124"/>
      <c r="AZ76" s="124"/>
      <c r="BA76" s="124"/>
      <c r="BB76" s="124"/>
      <c r="BC76" s="124"/>
      <c r="BD76" s="124"/>
      <c r="BE76" s="124"/>
      <c r="BF76" s="124"/>
      <c r="BG76" s="124"/>
      <c r="BH76" s="58">
        <v>1</v>
      </c>
      <c r="BO76" s="57">
        <v>1</v>
      </c>
      <c r="BP76" s="124">
        <v>1</v>
      </c>
      <c r="BQ76" s="124">
        <v>1</v>
      </c>
      <c r="BR76" s="124"/>
      <c r="BS76" s="124">
        <v>1</v>
      </c>
      <c r="BT76" s="58"/>
      <c r="BU76" s="244" t="s">
        <v>1104</v>
      </c>
    </row>
    <row r="77" spans="1:73" s="51" customFormat="1" ht="30" customHeight="1" x14ac:dyDescent="0.2">
      <c r="A77" s="51">
        <v>76</v>
      </c>
      <c r="B77" s="51">
        <v>73</v>
      </c>
      <c r="C77" s="51" t="s">
        <v>120</v>
      </c>
      <c r="D77" s="57">
        <v>1</v>
      </c>
      <c r="E77" s="124">
        <v>1</v>
      </c>
      <c r="F77" s="124"/>
      <c r="G77" s="124"/>
      <c r="H77" s="124"/>
      <c r="I77" s="124">
        <v>1</v>
      </c>
      <c r="J77" s="124"/>
      <c r="K77" s="124"/>
      <c r="L77" s="124"/>
      <c r="M77" s="124"/>
      <c r="N77" s="124">
        <v>1</v>
      </c>
      <c r="O77" s="124"/>
      <c r="P77" s="124">
        <v>1</v>
      </c>
      <c r="Q77" s="124"/>
      <c r="R77" s="124">
        <v>1</v>
      </c>
      <c r="S77" s="124"/>
      <c r="T77" s="124"/>
      <c r="U77" s="124"/>
      <c r="V77" s="124"/>
      <c r="W77" s="124"/>
      <c r="X77" s="58"/>
      <c r="Y77" s="177" t="s">
        <v>151</v>
      </c>
      <c r="AG77" s="57"/>
      <c r="AH77" s="124"/>
      <c r="AI77" s="124"/>
      <c r="AJ77" s="124"/>
      <c r="AK77" s="124"/>
      <c r="AL77" s="58">
        <v>1</v>
      </c>
      <c r="AW77" s="57"/>
      <c r="AX77" s="124"/>
      <c r="AY77" s="124"/>
      <c r="AZ77" s="124"/>
      <c r="BA77" s="124"/>
      <c r="BB77" s="124"/>
      <c r="BC77" s="124"/>
      <c r="BD77" s="124"/>
      <c r="BE77" s="124"/>
      <c r="BF77" s="124"/>
      <c r="BG77" s="124"/>
      <c r="BH77" s="58"/>
      <c r="BO77" s="57">
        <v>1</v>
      </c>
      <c r="BP77" s="124">
        <v>1</v>
      </c>
      <c r="BQ77" s="124"/>
      <c r="BR77" s="124">
        <v>1</v>
      </c>
      <c r="BS77" s="124">
        <v>1</v>
      </c>
      <c r="BT77" s="58"/>
      <c r="BU77" s="244" t="s">
        <v>1106</v>
      </c>
    </row>
    <row r="78" spans="1:73" s="51" customFormat="1" ht="30" customHeight="1" x14ac:dyDescent="0.2">
      <c r="A78" s="51">
        <v>77</v>
      </c>
      <c r="B78" s="51">
        <v>74</v>
      </c>
      <c r="C78" s="51" t="s">
        <v>120</v>
      </c>
      <c r="D78" s="57">
        <v>1</v>
      </c>
      <c r="E78" s="124">
        <v>1</v>
      </c>
      <c r="F78" s="124">
        <v>1</v>
      </c>
      <c r="G78" s="124">
        <v>1</v>
      </c>
      <c r="H78" s="124"/>
      <c r="I78" s="124">
        <v>1</v>
      </c>
      <c r="J78" s="124">
        <v>1</v>
      </c>
      <c r="K78" s="124">
        <v>1</v>
      </c>
      <c r="L78" s="124"/>
      <c r="M78" s="124"/>
      <c r="N78" s="124">
        <v>1</v>
      </c>
      <c r="O78" s="124"/>
      <c r="P78" s="124">
        <v>1</v>
      </c>
      <c r="Q78" s="124">
        <v>1</v>
      </c>
      <c r="R78" s="124">
        <v>1</v>
      </c>
      <c r="S78" s="124"/>
      <c r="T78" s="124"/>
      <c r="U78" s="124">
        <v>1</v>
      </c>
      <c r="V78" s="124">
        <v>1</v>
      </c>
      <c r="W78" s="124"/>
      <c r="X78" s="58"/>
      <c r="Y78" s="177" t="s">
        <v>1108</v>
      </c>
      <c r="AF78" s="51">
        <v>1</v>
      </c>
      <c r="AG78" s="57"/>
      <c r="AH78" s="124"/>
      <c r="AI78" s="124"/>
      <c r="AJ78" s="124"/>
      <c r="AK78" s="124"/>
      <c r="AL78" s="58"/>
      <c r="AW78" s="57"/>
      <c r="AX78" s="124"/>
      <c r="AY78" s="124"/>
      <c r="AZ78" s="124"/>
      <c r="BA78" s="124"/>
      <c r="BB78" s="124"/>
      <c r="BC78" s="124"/>
      <c r="BD78" s="124"/>
      <c r="BE78" s="124"/>
      <c r="BF78" s="124"/>
      <c r="BG78" s="124"/>
      <c r="BH78" s="58">
        <v>1</v>
      </c>
      <c r="BJ78" s="51">
        <v>1</v>
      </c>
      <c r="BO78" s="57">
        <v>1</v>
      </c>
      <c r="BP78" s="124">
        <v>1</v>
      </c>
      <c r="BQ78" s="124">
        <v>1</v>
      </c>
      <c r="BR78" s="124"/>
      <c r="BS78" s="124">
        <v>1</v>
      </c>
      <c r="BT78" s="58"/>
      <c r="BU78" s="244" t="s">
        <v>1107</v>
      </c>
    </row>
    <row r="79" spans="1:73" s="51" customFormat="1" ht="30" customHeight="1" x14ac:dyDescent="0.2">
      <c r="A79" s="51">
        <v>78</v>
      </c>
      <c r="B79" s="51">
        <v>75</v>
      </c>
      <c r="C79" s="51" t="s">
        <v>120</v>
      </c>
      <c r="D79" s="57">
        <v>1</v>
      </c>
      <c r="E79" s="124">
        <v>1</v>
      </c>
      <c r="F79" s="124">
        <v>1</v>
      </c>
      <c r="G79" s="124"/>
      <c r="H79" s="124"/>
      <c r="I79" s="124">
        <v>1</v>
      </c>
      <c r="J79" s="124"/>
      <c r="K79" s="124"/>
      <c r="L79" s="124">
        <v>1</v>
      </c>
      <c r="M79" s="124"/>
      <c r="N79" s="124"/>
      <c r="O79" s="124"/>
      <c r="P79" s="124"/>
      <c r="Q79" s="124"/>
      <c r="R79" s="124"/>
      <c r="S79" s="124"/>
      <c r="T79" s="124"/>
      <c r="U79" s="124"/>
      <c r="V79" s="124"/>
      <c r="W79" s="124"/>
      <c r="X79" s="58"/>
      <c r="Y79" s="177" t="s">
        <v>1112</v>
      </c>
      <c r="AG79" s="57"/>
      <c r="AH79" s="124">
        <v>1</v>
      </c>
      <c r="AI79" s="124"/>
      <c r="AJ79" s="124"/>
      <c r="AK79" s="124"/>
      <c r="AL79" s="58"/>
      <c r="AW79" s="57"/>
      <c r="AX79" s="124"/>
      <c r="AY79" s="124"/>
      <c r="AZ79" s="124"/>
      <c r="BA79" s="124"/>
      <c r="BB79" s="124"/>
      <c r="BC79" s="124"/>
      <c r="BD79" s="124"/>
      <c r="BE79" s="124"/>
      <c r="BF79" s="124"/>
      <c r="BG79" s="124"/>
      <c r="BH79" s="58"/>
      <c r="BO79" s="57">
        <v>1</v>
      </c>
      <c r="BP79" s="124">
        <v>1</v>
      </c>
      <c r="BQ79" s="124">
        <v>1</v>
      </c>
      <c r="BR79" s="124"/>
      <c r="BS79" s="124">
        <v>1</v>
      </c>
      <c r="BT79" s="58"/>
      <c r="BU79" s="244" t="s">
        <v>1110</v>
      </c>
    </row>
    <row r="80" spans="1:73" s="51" customFormat="1" ht="30" customHeight="1" x14ac:dyDescent="0.2">
      <c r="A80" s="51">
        <v>79</v>
      </c>
      <c r="B80" s="51">
        <v>76</v>
      </c>
      <c r="C80" s="51" t="s">
        <v>120</v>
      </c>
      <c r="D80" s="57">
        <v>1</v>
      </c>
      <c r="E80" s="124">
        <v>1</v>
      </c>
      <c r="F80" s="124"/>
      <c r="G80" s="124">
        <v>1</v>
      </c>
      <c r="H80" s="124">
        <v>1</v>
      </c>
      <c r="I80" s="124">
        <v>1</v>
      </c>
      <c r="J80" s="124"/>
      <c r="K80" s="124">
        <v>1</v>
      </c>
      <c r="L80" s="124"/>
      <c r="M80" s="124"/>
      <c r="N80" s="124"/>
      <c r="O80" s="124"/>
      <c r="P80" s="124"/>
      <c r="Q80" s="124"/>
      <c r="R80" s="124"/>
      <c r="S80" s="124"/>
      <c r="T80" s="124"/>
      <c r="U80" s="124"/>
      <c r="V80" s="124"/>
      <c r="W80" s="124"/>
      <c r="X80" s="58"/>
      <c r="Y80" s="177" t="s">
        <v>1114</v>
      </c>
      <c r="AG80" s="57"/>
      <c r="AH80" s="124"/>
      <c r="AI80" s="124"/>
      <c r="AJ80" s="124"/>
      <c r="AK80" s="124"/>
      <c r="AL80" s="58"/>
      <c r="AW80" s="57"/>
      <c r="AX80" s="124"/>
      <c r="AY80" s="124"/>
      <c r="AZ80" s="124"/>
      <c r="BA80" s="124"/>
      <c r="BB80" s="124"/>
      <c r="BC80" s="124"/>
      <c r="BD80" s="124"/>
      <c r="BE80" s="124"/>
      <c r="BF80" s="124"/>
      <c r="BG80" s="124"/>
      <c r="BH80" s="58"/>
      <c r="BJ80" s="51">
        <v>1</v>
      </c>
      <c r="BO80" s="57">
        <v>1</v>
      </c>
      <c r="BP80" s="124">
        <v>1</v>
      </c>
      <c r="BQ80" s="124">
        <v>1</v>
      </c>
      <c r="BR80" s="124"/>
      <c r="BS80" s="124">
        <v>1</v>
      </c>
      <c r="BT80" s="58"/>
      <c r="BU80" s="244" t="s">
        <v>1113</v>
      </c>
    </row>
    <row r="81" spans="1:73" s="51" customFormat="1" ht="30" customHeight="1" x14ac:dyDescent="0.2">
      <c r="A81" s="51">
        <v>80</v>
      </c>
      <c r="B81" s="51">
        <v>77</v>
      </c>
      <c r="C81" s="51" t="s">
        <v>120</v>
      </c>
      <c r="D81" s="57">
        <v>1</v>
      </c>
      <c r="E81" s="124">
        <v>1</v>
      </c>
      <c r="F81" s="124">
        <v>1</v>
      </c>
      <c r="G81" s="124">
        <v>1</v>
      </c>
      <c r="H81" s="124">
        <v>1</v>
      </c>
      <c r="I81" s="124">
        <v>1</v>
      </c>
      <c r="J81" s="124"/>
      <c r="K81" s="124"/>
      <c r="L81" s="124">
        <v>1</v>
      </c>
      <c r="M81" s="124">
        <v>1</v>
      </c>
      <c r="N81" s="124"/>
      <c r="O81" s="124"/>
      <c r="P81" s="124"/>
      <c r="Q81" s="124"/>
      <c r="R81" s="124"/>
      <c r="S81" s="124"/>
      <c r="T81" s="124"/>
      <c r="U81" s="124"/>
      <c r="V81" s="124"/>
      <c r="W81" s="124"/>
      <c r="X81" s="58"/>
      <c r="Y81" s="177" t="s">
        <v>1111</v>
      </c>
      <c r="AG81" s="57"/>
      <c r="AH81" s="124">
        <v>1</v>
      </c>
      <c r="AI81" s="124"/>
      <c r="AJ81" s="124"/>
      <c r="AK81" s="124"/>
      <c r="AL81" s="58"/>
      <c r="AW81" s="57"/>
      <c r="AX81" s="124"/>
      <c r="AY81" s="124"/>
      <c r="AZ81" s="124"/>
      <c r="BA81" s="124"/>
      <c r="BB81" s="124"/>
      <c r="BC81" s="124"/>
      <c r="BD81" s="124"/>
      <c r="BE81" s="124"/>
      <c r="BF81" s="124"/>
      <c r="BG81" s="124"/>
      <c r="BH81" s="58"/>
      <c r="BO81" s="57">
        <v>1</v>
      </c>
      <c r="BP81" s="124">
        <v>1</v>
      </c>
      <c r="BQ81" s="124">
        <v>1</v>
      </c>
      <c r="BR81" s="124"/>
      <c r="BS81" s="124">
        <v>1</v>
      </c>
      <c r="BT81" s="58"/>
      <c r="BU81" s="244" t="s">
        <v>1116</v>
      </c>
    </row>
    <row r="82" spans="1:73" s="51" customFormat="1" ht="30" customHeight="1" x14ac:dyDescent="0.2">
      <c r="A82" s="51">
        <v>81</v>
      </c>
      <c r="B82" s="51">
        <v>78</v>
      </c>
      <c r="C82" s="51" t="s">
        <v>120</v>
      </c>
      <c r="D82" s="57"/>
      <c r="E82" s="124"/>
      <c r="F82" s="124"/>
      <c r="G82" s="124"/>
      <c r="H82" s="124"/>
      <c r="I82" s="124">
        <v>1</v>
      </c>
      <c r="J82" s="124"/>
      <c r="K82" s="124"/>
      <c r="L82" s="124"/>
      <c r="M82" s="124"/>
      <c r="N82" s="124"/>
      <c r="O82" s="124"/>
      <c r="P82" s="124"/>
      <c r="Q82" s="124"/>
      <c r="R82" s="124">
        <v>1</v>
      </c>
      <c r="S82" s="124"/>
      <c r="T82" s="124"/>
      <c r="U82" s="124"/>
      <c r="V82" s="124"/>
      <c r="W82" s="124"/>
      <c r="X82" s="58"/>
      <c r="Y82" s="177" t="s">
        <v>1118</v>
      </c>
      <c r="AF82" s="51">
        <v>1</v>
      </c>
      <c r="AG82" s="57"/>
      <c r="AH82" s="124"/>
      <c r="AI82" s="124"/>
      <c r="AJ82" s="124"/>
      <c r="AK82" s="124"/>
      <c r="AL82" s="58">
        <v>1</v>
      </c>
      <c r="AW82" s="57"/>
      <c r="AX82" s="124"/>
      <c r="AY82" s="124"/>
      <c r="AZ82" s="124"/>
      <c r="BA82" s="124"/>
      <c r="BB82" s="124"/>
      <c r="BC82" s="124"/>
      <c r="BD82" s="124"/>
      <c r="BE82" s="124"/>
      <c r="BF82" s="124"/>
      <c r="BG82" s="124"/>
      <c r="BH82" s="58"/>
      <c r="BO82" s="57">
        <v>1</v>
      </c>
      <c r="BP82" s="124">
        <v>1</v>
      </c>
      <c r="BQ82" s="124">
        <v>1</v>
      </c>
      <c r="BR82" s="124"/>
      <c r="BS82" s="124">
        <v>1</v>
      </c>
      <c r="BT82" s="58"/>
      <c r="BU82" s="244" t="s">
        <v>1117</v>
      </c>
    </row>
    <row r="83" spans="1:73" s="51" customFormat="1" ht="30" customHeight="1" x14ac:dyDescent="0.2">
      <c r="A83" s="51">
        <v>82</v>
      </c>
      <c r="B83" s="51">
        <v>79</v>
      </c>
      <c r="C83" s="51" t="s">
        <v>120</v>
      </c>
      <c r="D83" s="57">
        <v>1</v>
      </c>
      <c r="E83" s="124">
        <v>1</v>
      </c>
      <c r="F83" s="124"/>
      <c r="G83" s="124"/>
      <c r="H83" s="124">
        <v>1</v>
      </c>
      <c r="I83" s="124">
        <v>1</v>
      </c>
      <c r="J83" s="124"/>
      <c r="K83" s="124"/>
      <c r="L83" s="124"/>
      <c r="M83" s="124"/>
      <c r="N83" s="124"/>
      <c r="O83" s="124"/>
      <c r="P83" s="124"/>
      <c r="Q83" s="124"/>
      <c r="R83" s="124"/>
      <c r="S83" s="124"/>
      <c r="T83" s="124"/>
      <c r="U83" s="124"/>
      <c r="V83" s="124"/>
      <c r="W83" s="124"/>
      <c r="X83" s="58"/>
      <c r="Y83" s="177" t="s">
        <v>1120</v>
      </c>
      <c r="AF83" s="51">
        <v>1</v>
      </c>
      <c r="AG83" s="57"/>
      <c r="AH83" s="124"/>
      <c r="AI83" s="124"/>
      <c r="AJ83" s="124"/>
      <c r="AK83" s="124"/>
      <c r="AL83" s="58">
        <v>1</v>
      </c>
      <c r="AW83" s="57"/>
      <c r="AX83" s="124">
        <v>1</v>
      </c>
      <c r="AY83" s="124"/>
      <c r="AZ83" s="124"/>
      <c r="BA83" s="124">
        <v>1</v>
      </c>
      <c r="BB83" s="124"/>
      <c r="BC83" s="124"/>
      <c r="BD83" s="124"/>
      <c r="BE83" s="124"/>
      <c r="BF83" s="124"/>
      <c r="BG83" s="124">
        <v>1</v>
      </c>
      <c r="BH83" s="58">
        <v>1</v>
      </c>
      <c r="BO83" s="57">
        <v>1</v>
      </c>
      <c r="BP83" s="124">
        <v>1</v>
      </c>
      <c r="BQ83" s="124"/>
      <c r="BR83" s="124">
        <v>1</v>
      </c>
      <c r="BS83" s="124">
        <v>1</v>
      </c>
      <c r="BT83" s="58"/>
      <c r="BU83" s="244" t="s">
        <v>1119</v>
      </c>
    </row>
    <row r="84" spans="1:73" s="51" customFormat="1" ht="30" customHeight="1" x14ac:dyDescent="0.2">
      <c r="A84" s="51">
        <v>83</v>
      </c>
      <c r="B84" s="51">
        <v>80</v>
      </c>
      <c r="C84" s="51" t="s">
        <v>120</v>
      </c>
      <c r="D84" s="57">
        <v>1</v>
      </c>
      <c r="E84" s="124">
        <v>1</v>
      </c>
      <c r="F84" s="124">
        <v>1</v>
      </c>
      <c r="G84" s="124"/>
      <c r="H84" s="124"/>
      <c r="I84" s="124">
        <v>1</v>
      </c>
      <c r="J84" s="124"/>
      <c r="K84" s="124"/>
      <c r="L84" s="124"/>
      <c r="M84" s="124"/>
      <c r="N84" s="124"/>
      <c r="O84" s="124"/>
      <c r="P84" s="124"/>
      <c r="Q84" s="124"/>
      <c r="R84" s="124"/>
      <c r="S84" s="124"/>
      <c r="T84" s="124"/>
      <c r="U84" s="124"/>
      <c r="V84" s="124"/>
      <c r="W84" s="124"/>
      <c r="X84" s="58"/>
      <c r="Y84" s="177" t="s">
        <v>1122</v>
      </c>
      <c r="AG84" s="57"/>
      <c r="AH84" s="124"/>
      <c r="AI84" s="124">
        <v>1</v>
      </c>
      <c r="AJ84" s="124"/>
      <c r="AK84" s="124"/>
      <c r="AL84" s="58"/>
      <c r="AW84" s="57"/>
      <c r="AX84" s="124"/>
      <c r="AY84" s="124"/>
      <c r="AZ84" s="124"/>
      <c r="BA84" s="124"/>
      <c r="BB84" s="124"/>
      <c r="BC84" s="124"/>
      <c r="BD84" s="124"/>
      <c r="BE84" s="124"/>
      <c r="BF84" s="124"/>
      <c r="BG84" s="124"/>
      <c r="BH84" s="58"/>
      <c r="BO84" s="57">
        <v>1</v>
      </c>
      <c r="BP84" s="124">
        <v>1</v>
      </c>
      <c r="BQ84" s="124">
        <v>1</v>
      </c>
      <c r="BR84" s="124"/>
      <c r="BS84" s="124">
        <v>1</v>
      </c>
      <c r="BT84" s="58"/>
      <c r="BU84" s="244" t="s">
        <v>1121</v>
      </c>
    </row>
    <row r="85" spans="1:73" s="51" customFormat="1" ht="30" customHeight="1" x14ac:dyDescent="0.2">
      <c r="A85" s="51">
        <v>84</v>
      </c>
      <c r="B85" s="51">
        <v>81</v>
      </c>
      <c r="C85" s="51" t="s">
        <v>120</v>
      </c>
      <c r="D85" s="57">
        <v>1</v>
      </c>
      <c r="E85" s="124">
        <v>1</v>
      </c>
      <c r="F85" s="124">
        <v>1</v>
      </c>
      <c r="G85" s="124">
        <v>1</v>
      </c>
      <c r="H85" s="124">
        <v>1</v>
      </c>
      <c r="I85" s="124">
        <v>1</v>
      </c>
      <c r="J85" s="124"/>
      <c r="K85" s="124">
        <v>1</v>
      </c>
      <c r="L85" s="124"/>
      <c r="M85" s="124"/>
      <c r="N85" s="124"/>
      <c r="O85" s="124"/>
      <c r="P85" s="124"/>
      <c r="Q85" s="124">
        <v>1</v>
      </c>
      <c r="R85" s="124"/>
      <c r="S85" s="124"/>
      <c r="T85" s="124"/>
      <c r="U85" s="124"/>
      <c r="V85" s="124"/>
      <c r="W85" s="124"/>
      <c r="X85" s="58"/>
      <c r="Y85" s="177" t="s">
        <v>1124</v>
      </c>
      <c r="AG85" s="57"/>
      <c r="AH85" s="124"/>
      <c r="AI85" s="124"/>
      <c r="AJ85" s="124"/>
      <c r="AK85" s="124"/>
      <c r="AL85" s="58"/>
      <c r="AW85" s="57"/>
      <c r="AX85" s="124"/>
      <c r="AY85" s="124"/>
      <c r="AZ85" s="124"/>
      <c r="BA85" s="124"/>
      <c r="BB85" s="124"/>
      <c r="BC85" s="124"/>
      <c r="BD85" s="124"/>
      <c r="BE85" s="124"/>
      <c r="BF85" s="124"/>
      <c r="BG85" s="124"/>
      <c r="BH85" s="58">
        <v>1</v>
      </c>
      <c r="BJ85" s="51">
        <v>1</v>
      </c>
      <c r="BO85" s="57">
        <v>1</v>
      </c>
      <c r="BP85" s="124">
        <v>1</v>
      </c>
      <c r="BQ85" s="124">
        <v>1</v>
      </c>
      <c r="BR85" s="124"/>
      <c r="BS85" s="124">
        <v>1</v>
      </c>
      <c r="BT85" s="58"/>
      <c r="BU85" s="244" t="s">
        <v>1123</v>
      </c>
    </row>
    <row r="86" spans="1:73" s="51" customFormat="1" ht="30" customHeight="1" x14ac:dyDescent="0.2">
      <c r="A86" s="51">
        <v>85</v>
      </c>
      <c r="B86" s="51">
        <v>82</v>
      </c>
      <c r="C86" s="51" t="s">
        <v>120</v>
      </c>
      <c r="D86" s="57"/>
      <c r="E86" s="124"/>
      <c r="F86" s="124">
        <v>1</v>
      </c>
      <c r="G86" s="124"/>
      <c r="H86" s="124"/>
      <c r="I86" s="124">
        <v>1</v>
      </c>
      <c r="J86" s="124"/>
      <c r="K86" s="124"/>
      <c r="L86" s="124"/>
      <c r="M86" s="124"/>
      <c r="N86" s="124"/>
      <c r="O86" s="124"/>
      <c r="P86" s="124"/>
      <c r="Q86" s="124"/>
      <c r="R86" s="124">
        <v>1</v>
      </c>
      <c r="S86" s="124"/>
      <c r="T86" s="124"/>
      <c r="U86" s="124"/>
      <c r="V86" s="124"/>
      <c r="W86" s="124"/>
      <c r="X86" s="58"/>
      <c r="Y86" s="177" t="s">
        <v>1126</v>
      </c>
      <c r="AG86" s="57"/>
      <c r="AH86" s="124"/>
      <c r="AI86" s="124"/>
      <c r="AJ86" s="124"/>
      <c r="AK86" s="124"/>
      <c r="AL86" s="58">
        <v>1</v>
      </c>
      <c r="AW86" s="57"/>
      <c r="AX86" s="124"/>
      <c r="AY86" s="124"/>
      <c r="AZ86" s="124"/>
      <c r="BA86" s="124"/>
      <c r="BB86" s="124"/>
      <c r="BC86" s="124"/>
      <c r="BD86" s="124"/>
      <c r="BE86" s="124"/>
      <c r="BF86" s="124"/>
      <c r="BG86" s="124"/>
      <c r="BH86" s="58"/>
      <c r="BO86" s="57">
        <v>1</v>
      </c>
      <c r="BP86" s="124">
        <v>1</v>
      </c>
      <c r="BQ86" s="124"/>
      <c r="BR86" s="124">
        <v>1</v>
      </c>
      <c r="BS86" s="124">
        <v>1</v>
      </c>
      <c r="BT86" s="58"/>
      <c r="BU86" s="244" t="s">
        <v>1125</v>
      </c>
    </row>
    <row r="87" spans="1:73" s="51" customFormat="1" ht="30" customHeight="1" x14ac:dyDescent="0.2">
      <c r="A87" s="51">
        <v>86</v>
      </c>
      <c r="B87" s="51">
        <v>83</v>
      </c>
      <c r="C87" s="51" t="s">
        <v>120</v>
      </c>
      <c r="D87" s="57">
        <v>1</v>
      </c>
      <c r="E87" s="124">
        <v>1</v>
      </c>
      <c r="F87" s="124">
        <v>1</v>
      </c>
      <c r="G87" s="124"/>
      <c r="H87" s="124">
        <v>1</v>
      </c>
      <c r="I87" s="124">
        <v>1</v>
      </c>
      <c r="J87" s="124"/>
      <c r="K87" s="124"/>
      <c r="L87" s="124">
        <v>1</v>
      </c>
      <c r="M87" s="124"/>
      <c r="N87" s="124"/>
      <c r="O87" s="124"/>
      <c r="P87" s="124"/>
      <c r="Q87" s="124">
        <v>1</v>
      </c>
      <c r="R87" s="124"/>
      <c r="S87" s="124"/>
      <c r="T87" s="124"/>
      <c r="U87" s="124"/>
      <c r="V87" s="124"/>
      <c r="W87" s="124"/>
      <c r="X87" s="58"/>
      <c r="Y87" s="177" t="s">
        <v>1128</v>
      </c>
      <c r="AF87" s="51">
        <v>1</v>
      </c>
      <c r="AG87" s="57"/>
      <c r="AH87" s="124"/>
      <c r="AI87" s="124"/>
      <c r="AJ87" s="124"/>
      <c r="AK87" s="124"/>
      <c r="AL87" s="58"/>
      <c r="AW87" s="57"/>
      <c r="AX87" s="124"/>
      <c r="AY87" s="124"/>
      <c r="AZ87" s="124">
        <v>1</v>
      </c>
      <c r="BA87" s="124"/>
      <c r="BB87" s="124"/>
      <c r="BC87" s="124"/>
      <c r="BD87" s="124"/>
      <c r="BE87" s="124"/>
      <c r="BF87" s="124"/>
      <c r="BG87" s="124">
        <v>1</v>
      </c>
      <c r="BH87" s="58"/>
      <c r="BO87" s="57">
        <v>1</v>
      </c>
      <c r="BP87" s="124">
        <v>1</v>
      </c>
      <c r="BQ87" s="124"/>
      <c r="BR87" s="124">
        <v>1</v>
      </c>
      <c r="BS87" s="124">
        <v>1</v>
      </c>
      <c r="BT87" s="58"/>
      <c r="BU87" s="244" t="s">
        <v>1127</v>
      </c>
    </row>
    <row r="88" spans="1:73" s="51" customFormat="1" ht="30" customHeight="1" x14ac:dyDescent="0.2">
      <c r="A88" s="51">
        <v>87</v>
      </c>
      <c r="B88" s="51">
        <v>84</v>
      </c>
      <c r="C88" s="51" t="s">
        <v>120</v>
      </c>
      <c r="D88" s="57">
        <v>1</v>
      </c>
      <c r="E88" s="124">
        <v>1</v>
      </c>
      <c r="F88" s="124">
        <v>1</v>
      </c>
      <c r="G88" s="124"/>
      <c r="H88" s="124"/>
      <c r="I88" s="124">
        <v>1</v>
      </c>
      <c r="J88" s="124"/>
      <c r="K88" s="124">
        <v>1</v>
      </c>
      <c r="L88" s="124"/>
      <c r="M88" s="124"/>
      <c r="N88" s="124"/>
      <c r="O88" s="124"/>
      <c r="P88" s="124">
        <v>1</v>
      </c>
      <c r="Q88" s="124"/>
      <c r="R88" s="124">
        <v>1</v>
      </c>
      <c r="S88" s="124"/>
      <c r="T88" s="124"/>
      <c r="U88" s="124">
        <v>1</v>
      </c>
      <c r="V88" s="124"/>
      <c r="W88" s="124">
        <v>1</v>
      </c>
      <c r="X88" s="58"/>
      <c r="Y88" s="177" t="s">
        <v>1130</v>
      </c>
      <c r="AG88" s="57"/>
      <c r="AH88" s="124"/>
      <c r="AI88" s="124"/>
      <c r="AJ88" s="124"/>
      <c r="AK88" s="124"/>
      <c r="AL88" s="58"/>
      <c r="AW88" s="57"/>
      <c r="AX88" s="124"/>
      <c r="AY88" s="124">
        <v>1</v>
      </c>
      <c r="AZ88" s="124"/>
      <c r="BA88" s="124"/>
      <c r="BB88" s="124"/>
      <c r="BC88" s="124"/>
      <c r="BD88" s="124"/>
      <c r="BE88" s="124"/>
      <c r="BF88" s="124"/>
      <c r="BG88" s="124"/>
      <c r="BH88" s="58"/>
      <c r="BO88" s="57">
        <v>1</v>
      </c>
      <c r="BP88" s="124">
        <v>1</v>
      </c>
      <c r="BQ88" s="124">
        <v>1</v>
      </c>
      <c r="BR88" s="124"/>
      <c r="BS88" s="124">
        <v>1</v>
      </c>
      <c r="BT88" s="58"/>
      <c r="BU88" s="244" t="s">
        <v>1129</v>
      </c>
    </row>
    <row r="89" spans="1:73" s="51" customFormat="1" ht="30" customHeight="1" x14ac:dyDescent="0.2">
      <c r="A89" s="51">
        <v>88</v>
      </c>
      <c r="B89" s="51">
        <v>85</v>
      </c>
      <c r="C89" s="51" t="s">
        <v>120</v>
      </c>
      <c r="D89" s="57"/>
      <c r="E89" s="124"/>
      <c r="F89" s="124"/>
      <c r="G89" s="124"/>
      <c r="H89" s="124"/>
      <c r="I89" s="124">
        <v>1</v>
      </c>
      <c r="J89" s="124"/>
      <c r="K89" s="124"/>
      <c r="L89" s="124"/>
      <c r="M89" s="124"/>
      <c r="N89" s="124"/>
      <c r="O89" s="124"/>
      <c r="P89" s="124"/>
      <c r="Q89" s="124"/>
      <c r="R89" s="124"/>
      <c r="S89" s="124"/>
      <c r="T89" s="124"/>
      <c r="U89" s="124"/>
      <c r="V89" s="124"/>
      <c r="W89" s="124"/>
      <c r="X89" s="58"/>
      <c r="Y89" s="177" t="s">
        <v>332</v>
      </c>
      <c r="AG89" s="57"/>
      <c r="AH89" s="124"/>
      <c r="AI89" s="124"/>
      <c r="AJ89" s="124"/>
      <c r="AK89" s="124"/>
      <c r="AL89" s="58">
        <v>1</v>
      </c>
      <c r="AW89" s="57"/>
      <c r="AX89" s="124"/>
      <c r="AY89" s="124"/>
      <c r="AZ89" s="124"/>
      <c r="BA89" s="124"/>
      <c r="BB89" s="124"/>
      <c r="BC89" s="124"/>
      <c r="BD89" s="124"/>
      <c r="BE89" s="124"/>
      <c r="BF89" s="124"/>
      <c r="BG89" s="124"/>
      <c r="BH89" s="58"/>
      <c r="BO89" s="57">
        <v>1</v>
      </c>
      <c r="BP89" s="124">
        <v>1</v>
      </c>
      <c r="BQ89" s="124"/>
      <c r="BR89" s="124">
        <v>1</v>
      </c>
      <c r="BS89" s="124"/>
      <c r="BT89" s="58">
        <v>1</v>
      </c>
      <c r="BU89" s="244" t="s">
        <v>1131</v>
      </c>
    </row>
    <row r="90" spans="1:73" s="51" customFormat="1" ht="30" customHeight="1" x14ac:dyDescent="0.2">
      <c r="A90" s="51">
        <v>89</v>
      </c>
      <c r="B90" s="51">
        <v>86</v>
      </c>
      <c r="C90" s="51" t="s">
        <v>120</v>
      </c>
      <c r="D90" s="57"/>
      <c r="E90" s="124"/>
      <c r="F90" s="124"/>
      <c r="G90" s="124"/>
      <c r="H90" s="124"/>
      <c r="I90" s="124">
        <v>1</v>
      </c>
      <c r="J90" s="124"/>
      <c r="K90" s="124"/>
      <c r="L90" s="124"/>
      <c r="M90" s="124"/>
      <c r="N90" s="124">
        <v>1</v>
      </c>
      <c r="O90" s="124"/>
      <c r="P90" s="124">
        <v>1</v>
      </c>
      <c r="Q90" s="124"/>
      <c r="R90" s="124">
        <v>1</v>
      </c>
      <c r="S90" s="124"/>
      <c r="T90" s="124"/>
      <c r="U90" s="124"/>
      <c r="V90" s="124"/>
      <c r="W90" s="124"/>
      <c r="X90" s="58"/>
      <c r="Y90" s="177" t="s">
        <v>1133</v>
      </c>
      <c r="AF90" s="51">
        <v>1</v>
      </c>
      <c r="AG90" s="57"/>
      <c r="AH90" s="124"/>
      <c r="AI90" s="124"/>
      <c r="AJ90" s="124"/>
      <c r="AK90" s="124"/>
      <c r="AL90" s="58">
        <v>1</v>
      </c>
      <c r="AW90" s="57"/>
      <c r="AX90" s="124"/>
      <c r="AY90" s="124"/>
      <c r="AZ90" s="124"/>
      <c r="BA90" s="124"/>
      <c r="BB90" s="124"/>
      <c r="BC90" s="124"/>
      <c r="BD90" s="124"/>
      <c r="BE90" s="124"/>
      <c r="BF90" s="124"/>
      <c r="BG90" s="124"/>
      <c r="BH90" s="58">
        <v>1</v>
      </c>
      <c r="BI90" s="51">
        <v>1</v>
      </c>
      <c r="BO90" s="57">
        <v>1</v>
      </c>
      <c r="BP90" s="124">
        <v>1</v>
      </c>
      <c r="BQ90" s="124"/>
      <c r="BR90" s="124">
        <v>1</v>
      </c>
      <c r="BS90" s="124">
        <v>1</v>
      </c>
      <c r="BT90" s="58"/>
      <c r="BU90" s="244" t="s">
        <v>1132</v>
      </c>
    </row>
    <row r="91" spans="1:73" s="51" customFormat="1" ht="30" customHeight="1" x14ac:dyDescent="0.2">
      <c r="A91" s="51">
        <v>90</v>
      </c>
      <c r="B91" s="51">
        <v>87</v>
      </c>
      <c r="C91" s="51" t="s">
        <v>120</v>
      </c>
      <c r="D91" s="57">
        <v>1</v>
      </c>
      <c r="E91" s="124"/>
      <c r="F91" s="124">
        <v>1</v>
      </c>
      <c r="G91" s="124">
        <v>1</v>
      </c>
      <c r="H91" s="124"/>
      <c r="I91" s="124">
        <v>1</v>
      </c>
      <c r="J91" s="124"/>
      <c r="K91" s="124"/>
      <c r="L91" s="124"/>
      <c r="M91" s="124"/>
      <c r="N91" s="124"/>
      <c r="O91" s="124"/>
      <c r="P91" s="124">
        <v>1</v>
      </c>
      <c r="Q91" s="124"/>
      <c r="R91" s="124">
        <v>1</v>
      </c>
      <c r="S91" s="124"/>
      <c r="T91" s="124"/>
      <c r="U91" s="124"/>
      <c r="V91" s="124"/>
      <c r="W91" s="124"/>
      <c r="X91" s="58"/>
      <c r="Y91" s="177" t="s">
        <v>1135</v>
      </c>
      <c r="AF91" s="51">
        <v>1</v>
      </c>
      <c r="AG91" s="57"/>
      <c r="AH91" s="124"/>
      <c r="AI91" s="124"/>
      <c r="AJ91" s="124"/>
      <c r="AK91" s="124"/>
      <c r="AL91" s="58">
        <v>1</v>
      </c>
      <c r="AW91" s="57"/>
      <c r="AX91" s="124"/>
      <c r="AY91" s="124"/>
      <c r="AZ91" s="124"/>
      <c r="BA91" s="124"/>
      <c r="BB91" s="124"/>
      <c r="BC91" s="124"/>
      <c r="BD91" s="124"/>
      <c r="BE91" s="124"/>
      <c r="BF91" s="124"/>
      <c r="BG91" s="124"/>
      <c r="BH91" s="58"/>
      <c r="BO91" s="57">
        <v>1</v>
      </c>
      <c r="BP91" s="124">
        <v>1</v>
      </c>
      <c r="BQ91" s="124"/>
      <c r="BR91" s="124">
        <v>1</v>
      </c>
      <c r="BS91" s="124">
        <v>1</v>
      </c>
      <c r="BT91" s="58"/>
      <c r="BU91" s="244" t="s">
        <v>1134</v>
      </c>
    </row>
    <row r="92" spans="1:73" s="51" customFormat="1" ht="30" customHeight="1" x14ac:dyDescent="0.2">
      <c r="A92" s="51">
        <v>91</v>
      </c>
      <c r="B92" s="51">
        <v>88</v>
      </c>
      <c r="C92" s="51" t="s">
        <v>120</v>
      </c>
      <c r="D92" s="57">
        <v>1</v>
      </c>
      <c r="E92" s="124">
        <v>1</v>
      </c>
      <c r="F92" s="124">
        <v>1</v>
      </c>
      <c r="G92" s="124"/>
      <c r="H92" s="124"/>
      <c r="I92" s="124">
        <v>1</v>
      </c>
      <c r="J92" s="124">
        <v>1</v>
      </c>
      <c r="K92" s="124">
        <v>1</v>
      </c>
      <c r="L92" s="124"/>
      <c r="M92" s="124"/>
      <c r="N92" s="124"/>
      <c r="O92" s="124"/>
      <c r="P92" s="124"/>
      <c r="Q92" s="124"/>
      <c r="R92" s="124"/>
      <c r="S92" s="124"/>
      <c r="T92" s="124"/>
      <c r="U92" s="124"/>
      <c r="V92" s="124">
        <v>1</v>
      </c>
      <c r="W92" s="124">
        <v>1</v>
      </c>
      <c r="X92" s="58">
        <v>1</v>
      </c>
      <c r="Y92" s="177" t="s">
        <v>1137</v>
      </c>
      <c r="AG92" s="57"/>
      <c r="AH92" s="124"/>
      <c r="AI92" s="124"/>
      <c r="AJ92" s="124"/>
      <c r="AK92" s="124"/>
      <c r="AL92" s="58"/>
      <c r="AW92" s="57"/>
      <c r="AX92" s="124"/>
      <c r="AY92" s="124"/>
      <c r="AZ92" s="124"/>
      <c r="BA92" s="124"/>
      <c r="BB92" s="124"/>
      <c r="BC92" s="124"/>
      <c r="BD92" s="124"/>
      <c r="BE92" s="124"/>
      <c r="BF92" s="124"/>
      <c r="BG92" s="124"/>
      <c r="BH92" s="58"/>
      <c r="BJ92" s="51">
        <v>1</v>
      </c>
      <c r="BO92" s="57">
        <v>1</v>
      </c>
      <c r="BP92" s="124">
        <v>1</v>
      </c>
      <c r="BQ92" s="124">
        <v>1</v>
      </c>
      <c r="BR92" s="124"/>
      <c r="BS92" s="124">
        <v>1</v>
      </c>
      <c r="BT92" s="58"/>
      <c r="BU92" s="244" t="s">
        <v>1136</v>
      </c>
    </row>
    <row r="93" spans="1:73" s="51" customFormat="1" ht="30" customHeight="1" x14ac:dyDescent="0.2">
      <c r="A93" s="51">
        <v>92</v>
      </c>
      <c r="B93" s="51">
        <v>89</v>
      </c>
      <c r="C93" s="51" t="s">
        <v>120</v>
      </c>
      <c r="D93" s="57"/>
      <c r="E93" s="124"/>
      <c r="F93" s="124"/>
      <c r="G93" s="124">
        <v>1</v>
      </c>
      <c r="H93" s="124"/>
      <c r="I93" s="124">
        <v>1</v>
      </c>
      <c r="J93" s="124"/>
      <c r="K93" s="124"/>
      <c r="L93" s="124"/>
      <c r="M93" s="124"/>
      <c r="N93" s="124"/>
      <c r="O93" s="124"/>
      <c r="P93" s="124"/>
      <c r="Q93" s="124"/>
      <c r="R93" s="124">
        <v>1</v>
      </c>
      <c r="S93" s="124"/>
      <c r="T93" s="124"/>
      <c r="U93" s="124"/>
      <c r="V93" s="124"/>
      <c r="W93" s="124"/>
      <c r="X93" s="58"/>
      <c r="Y93" s="177" t="s">
        <v>1139</v>
      </c>
      <c r="AG93" s="57">
        <v>1</v>
      </c>
      <c r="AH93" s="124"/>
      <c r="AI93" s="124"/>
      <c r="AJ93" s="124"/>
      <c r="AK93" s="124"/>
      <c r="AL93" s="58"/>
      <c r="AW93" s="57"/>
      <c r="AX93" s="124"/>
      <c r="AY93" s="124"/>
      <c r="AZ93" s="124"/>
      <c r="BA93" s="124"/>
      <c r="BB93" s="124"/>
      <c r="BC93" s="124"/>
      <c r="BD93" s="124"/>
      <c r="BE93" s="124"/>
      <c r="BF93" s="124"/>
      <c r="BG93" s="124"/>
      <c r="BH93" s="58"/>
      <c r="BO93" s="57">
        <v>1</v>
      </c>
      <c r="BP93" s="124">
        <v>1</v>
      </c>
      <c r="BQ93" s="124"/>
      <c r="BR93" s="124">
        <v>1</v>
      </c>
      <c r="BS93" s="124">
        <v>1</v>
      </c>
      <c r="BT93" s="58"/>
      <c r="BU93" s="244" t="s">
        <v>1138</v>
      </c>
    </row>
    <row r="94" spans="1:73" s="51" customFormat="1" ht="30" customHeight="1" x14ac:dyDescent="0.2">
      <c r="A94" s="51">
        <v>93</v>
      </c>
      <c r="B94" s="51">
        <v>90</v>
      </c>
      <c r="C94" s="51" t="s">
        <v>120</v>
      </c>
      <c r="D94" s="57">
        <v>1</v>
      </c>
      <c r="E94" s="124">
        <v>1</v>
      </c>
      <c r="F94" s="124">
        <v>1</v>
      </c>
      <c r="G94" s="124">
        <v>1</v>
      </c>
      <c r="H94" s="124"/>
      <c r="I94" s="124"/>
      <c r="J94" s="124">
        <v>1</v>
      </c>
      <c r="K94" s="124">
        <v>1</v>
      </c>
      <c r="L94" s="124"/>
      <c r="M94" s="124"/>
      <c r="N94" s="124"/>
      <c r="O94" s="124"/>
      <c r="P94" s="124"/>
      <c r="Q94" s="124"/>
      <c r="R94" s="124"/>
      <c r="S94" s="124"/>
      <c r="T94" s="124"/>
      <c r="U94" s="124"/>
      <c r="V94" s="124"/>
      <c r="W94" s="124"/>
      <c r="X94" s="58"/>
      <c r="Y94" s="177" t="s">
        <v>1141</v>
      </c>
      <c r="AG94" s="57"/>
      <c r="AH94" s="124"/>
      <c r="AI94" s="124"/>
      <c r="AJ94" s="124"/>
      <c r="AK94" s="124"/>
      <c r="AL94" s="58"/>
      <c r="AW94" s="57"/>
      <c r="AX94" s="124"/>
      <c r="AY94" s="124"/>
      <c r="AZ94" s="124"/>
      <c r="BA94" s="124"/>
      <c r="BB94" s="124"/>
      <c r="BC94" s="124"/>
      <c r="BD94" s="124"/>
      <c r="BE94" s="124"/>
      <c r="BF94" s="124"/>
      <c r="BG94" s="124"/>
      <c r="BH94" s="58"/>
      <c r="BJ94" s="51">
        <v>1</v>
      </c>
      <c r="BO94" s="57">
        <v>1</v>
      </c>
      <c r="BP94" s="124">
        <v>1</v>
      </c>
      <c r="BQ94" s="124">
        <v>1</v>
      </c>
      <c r="BR94" s="124"/>
      <c r="BS94" s="124">
        <v>1</v>
      </c>
      <c r="BT94" s="58"/>
      <c r="BU94" s="244" t="s">
        <v>1140</v>
      </c>
    </row>
    <row r="95" spans="1:73" s="51" customFormat="1" ht="30" customHeight="1" x14ac:dyDescent="0.2">
      <c r="A95" s="51">
        <v>94</v>
      </c>
      <c r="B95" s="51">
        <v>91</v>
      </c>
      <c r="C95" s="51" t="s">
        <v>120</v>
      </c>
      <c r="D95" s="57"/>
      <c r="E95" s="124"/>
      <c r="F95" s="124"/>
      <c r="G95" s="124">
        <v>1</v>
      </c>
      <c r="H95" s="124"/>
      <c r="I95" s="124">
        <v>1</v>
      </c>
      <c r="J95" s="124"/>
      <c r="K95" s="124"/>
      <c r="L95" s="124"/>
      <c r="M95" s="124"/>
      <c r="N95" s="124"/>
      <c r="O95" s="124"/>
      <c r="P95" s="124"/>
      <c r="Q95" s="124"/>
      <c r="R95" s="124">
        <v>1</v>
      </c>
      <c r="S95" s="124"/>
      <c r="T95" s="124"/>
      <c r="U95" s="124"/>
      <c r="V95" s="124"/>
      <c r="W95" s="124"/>
      <c r="X95" s="58"/>
      <c r="Y95" s="177" t="s">
        <v>1143</v>
      </c>
      <c r="AG95" s="57"/>
      <c r="AH95" s="124"/>
      <c r="AI95" s="124"/>
      <c r="AJ95" s="124"/>
      <c r="AK95" s="124"/>
      <c r="AL95" s="58">
        <v>1</v>
      </c>
      <c r="AW95" s="57"/>
      <c r="AX95" s="124"/>
      <c r="AY95" s="124"/>
      <c r="AZ95" s="124"/>
      <c r="BA95" s="124"/>
      <c r="BB95" s="124"/>
      <c r="BC95" s="124"/>
      <c r="BD95" s="124"/>
      <c r="BE95" s="124"/>
      <c r="BF95" s="124"/>
      <c r="BG95" s="124"/>
      <c r="BH95" s="58"/>
      <c r="BO95" s="57">
        <v>1</v>
      </c>
      <c r="BP95" s="124">
        <v>1</v>
      </c>
      <c r="BQ95" s="124"/>
      <c r="BR95" s="124">
        <v>1</v>
      </c>
      <c r="BS95" s="124">
        <v>1</v>
      </c>
      <c r="BT95" s="58"/>
      <c r="BU95" s="244" t="s">
        <v>1142</v>
      </c>
    </row>
    <row r="96" spans="1:73" s="51" customFormat="1" ht="30" customHeight="1" x14ac:dyDescent="0.2">
      <c r="A96" s="51">
        <v>95</v>
      </c>
      <c r="B96" s="51">
        <v>92</v>
      </c>
      <c r="C96" s="51" t="s">
        <v>120</v>
      </c>
      <c r="D96" s="57">
        <v>1</v>
      </c>
      <c r="E96" s="124">
        <v>1</v>
      </c>
      <c r="F96" s="124">
        <v>1</v>
      </c>
      <c r="G96" s="124">
        <v>1</v>
      </c>
      <c r="H96" s="124">
        <v>1</v>
      </c>
      <c r="I96" s="124">
        <v>1</v>
      </c>
      <c r="J96" s="124"/>
      <c r="K96" s="124"/>
      <c r="L96" s="124">
        <v>1</v>
      </c>
      <c r="M96" s="124"/>
      <c r="N96" s="124"/>
      <c r="O96" s="124"/>
      <c r="P96" s="124"/>
      <c r="Q96" s="124"/>
      <c r="R96" s="124"/>
      <c r="S96" s="124"/>
      <c r="T96" s="124"/>
      <c r="U96" s="124"/>
      <c r="V96" s="124"/>
      <c r="W96" s="124"/>
      <c r="X96" s="58"/>
      <c r="Y96" s="177" t="s">
        <v>1145</v>
      </c>
      <c r="AG96" s="57">
        <v>1</v>
      </c>
      <c r="AH96" s="124"/>
      <c r="AI96" s="124"/>
      <c r="AJ96" s="124"/>
      <c r="AK96" s="124"/>
      <c r="AL96" s="58"/>
      <c r="AW96" s="57"/>
      <c r="AX96" s="124"/>
      <c r="AY96" s="124"/>
      <c r="AZ96" s="124"/>
      <c r="BA96" s="124"/>
      <c r="BB96" s="124"/>
      <c r="BC96" s="124"/>
      <c r="BD96" s="124"/>
      <c r="BE96" s="124"/>
      <c r="BF96" s="124"/>
      <c r="BG96" s="124"/>
      <c r="BH96" s="58"/>
      <c r="BO96" s="57">
        <v>1</v>
      </c>
      <c r="BP96" s="124">
        <v>1</v>
      </c>
      <c r="BQ96" s="124">
        <v>1</v>
      </c>
      <c r="BR96" s="124"/>
      <c r="BS96" s="124">
        <v>1</v>
      </c>
      <c r="BT96" s="58"/>
      <c r="BU96" s="244" t="s">
        <v>1144</v>
      </c>
    </row>
    <row r="97" spans="1:73" s="51" customFormat="1" ht="30" customHeight="1" x14ac:dyDescent="0.2">
      <c r="A97" s="51">
        <v>96</v>
      </c>
      <c r="B97" s="51">
        <v>93</v>
      </c>
      <c r="C97" s="51" t="s">
        <v>120</v>
      </c>
      <c r="D97" s="57">
        <v>1</v>
      </c>
      <c r="E97" s="124">
        <v>1</v>
      </c>
      <c r="F97" s="124">
        <v>1</v>
      </c>
      <c r="G97" s="124"/>
      <c r="H97" s="124">
        <v>1</v>
      </c>
      <c r="I97" s="124"/>
      <c r="J97" s="124"/>
      <c r="K97" s="124">
        <v>1</v>
      </c>
      <c r="L97" s="124"/>
      <c r="M97" s="124"/>
      <c r="N97" s="124"/>
      <c r="O97" s="124"/>
      <c r="P97" s="124"/>
      <c r="Q97" s="124"/>
      <c r="R97" s="124"/>
      <c r="S97" s="124"/>
      <c r="T97" s="124"/>
      <c r="U97" s="124"/>
      <c r="V97" s="124"/>
      <c r="W97" s="124"/>
      <c r="X97" s="58"/>
      <c r="Y97" s="177" t="s">
        <v>1147</v>
      </c>
      <c r="AG97" s="57">
        <v>1</v>
      </c>
      <c r="AH97" s="124"/>
      <c r="AI97" s="124"/>
      <c r="AJ97" s="124"/>
      <c r="AK97" s="124"/>
      <c r="AL97" s="58"/>
      <c r="AW97" s="57"/>
      <c r="AX97" s="124"/>
      <c r="AY97" s="124"/>
      <c r="AZ97" s="124"/>
      <c r="BA97" s="124"/>
      <c r="BB97" s="124"/>
      <c r="BC97" s="124"/>
      <c r="BD97" s="124"/>
      <c r="BE97" s="124"/>
      <c r="BF97" s="124"/>
      <c r="BG97" s="124"/>
      <c r="BH97" s="58"/>
      <c r="BO97" s="57">
        <v>1</v>
      </c>
      <c r="BP97" s="124">
        <v>1</v>
      </c>
      <c r="BQ97" s="124">
        <v>1</v>
      </c>
      <c r="BR97" s="124"/>
      <c r="BS97" s="124">
        <v>1</v>
      </c>
      <c r="BT97" s="58"/>
      <c r="BU97" s="244" t="s">
        <v>1146</v>
      </c>
    </row>
    <row r="98" spans="1:73" s="51" customFormat="1" ht="30" customHeight="1" x14ac:dyDescent="0.2">
      <c r="A98" s="51">
        <v>97</v>
      </c>
      <c r="B98" s="51">
        <v>94</v>
      </c>
      <c r="C98" s="51" t="s">
        <v>120</v>
      </c>
      <c r="D98" s="57">
        <v>1</v>
      </c>
      <c r="E98" s="124">
        <v>1</v>
      </c>
      <c r="F98" s="124">
        <v>1</v>
      </c>
      <c r="G98" s="124">
        <v>1</v>
      </c>
      <c r="H98" s="124">
        <v>1</v>
      </c>
      <c r="I98" s="124"/>
      <c r="J98" s="124"/>
      <c r="K98" s="124">
        <v>1</v>
      </c>
      <c r="L98" s="124">
        <v>1</v>
      </c>
      <c r="M98" s="124">
        <v>1</v>
      </c>
      <c r="N98" s="124"/>
      <c r="O98" s="124"/>
      <c r="P98" s="124"/>
      <c r="Q98" s="124"/>
      <c r="R98" s="124"/>
      <c r="S98" s="124"/>
      <c r="T98" s="124"/>
      <c r="U98" s="124"/>
      <c r="V98" s="124"/>
      <c r="W98" s="124"/>
      <c r="X98" s="58"/>
      <c r="Y98" s="177" t="s">
        <v>1149</v>
      </c>
      <c r="AG98" s="57">
        <v>1</v>
      </c>
      <c r="AH98" s="124"/>
      <c r="AI98" s="124"/>
      <c r="AJ98" s="124"/>
      <c r="AK98" s="124"/>
      <c r="AL98" s="58"/>
      <c r="AW98" s="57"/>
      <c r="AX98" s="124"/>
      <c r="AY98" s="124"/>
      <c r="AZ98" s="124"/>
      <c r="BA98" s="124"/>
      <c r="BB98" s="124"/>
      <c r="BC98" s="124"/>
      <c r="BD98" s="124"/>
      <c r="BE98" s="124"/>
      <c r="BF98" s="124"/>
      <c r="BG98" s="124"/>
      <c r="BH98" s="58"/>
      <c r="BO98" s="57">
        <v>1</v>
      </c>
      <c r="BP98" s="124">
        <v>1</v>
      </c>
      <c r="BQ98" s="124">
        <v>1</v>
      </c>
      <c r="BR98" s="124"/>
      <c r="BS98" s="124">
        <v>1</v>
      </c>
      <c r="BT98" s="58"/>
      <c r="BU98" s="244" t="s">
        <v>1148</v>
      </c>
    </row>
    <row r="99" spans="1:73" s="51" customFormat="1" ht="30" customHeight="1" x14ac:dyDescent="0.2">
      <c r="A99" s="51">
        <v>98</v>
      </c>
      <c r="B99" s="51">
        <v>95</v>
      </c>
      <c r="C99" s="51" t="s">
        <v>120</v>
      </c>
      <c r="D99" s="57">
        <v>1</v>
      </c>
      <c r="E99" s="124">
        <v>1</v>
      </c>
      <c r="F99" s="124">
        <v>1</v>
      </c>
      <c r="G99" s="124">
        <v>1</v>
      </c>
      <c r="H99" s="124">
        <v>1</v>
      </c>
      <c r="I99" s="124"/>
      <c r="J99" s="124"/>
      <c r="K99" s="124">
        <v>1</v>
      </c>
      <c r="L99" s="124"/>
      <c r="M99" s="124"/>
      <c r="N99" s="124"/>
      <c r="O99" s="124"/>
      <c r="P99" s="124"/>
      <c r="Q99" s="124"/>
      <c r="R99" s="124"/>
      <c r="S99" s="124"/>
      <c r="T99" s="124"/>
      <c r="U99" s="124"/>
      <c r="V99" s="124"/>
      <c r="W99" s="124"/>
      <c r="X99" s="58"/>
      <c r="Y99" s="177" t="s">
        <v>1151</v>
      </c>
      <c r="AG99" s="57">
        <v>1</v>
      </c>
      <c r="AH99" s="124"/>
      <c r="AI99" s="124"/>
      <c r="AJ99" s="124"/>
      <c r="AK99" s="124"/>
      <c r="AL99" s="58"/>
      <c r="AW99" s="57"/>
      <c r="AX99" s="124"/>
      <c r="AY99" s="124"/>
      <c r="AZ99" s="124"/>
      <c r="BA99" s="124"/>
      <c r="BB99" s="124"/>
      <c r="BC99" s="124"/>
      <c r="BD99" s="124"/>
      <c r="BE99" s="124"/>
      <c r="BF99" s="124"/>
      <c r="BG99" s="124"/>
      <c r="BH99" s="58"/>
      <c r="BO99" s="57">
        <v>1</v>
      </c>
      <c r="BP99" s="124">
        <v>1</v>
      </c>
      <c r="BQ99" s="124">
        <v>1</v>
      </c>
      <c r="BR99" s="124"/>
      <c r="BS99" s="124">
        <v>1</v>
      </c>
      <c r="BT99" s="58"/>
      <c r="BU99" s="244" t="s">
        <v>1150</v>
      </c>
    </row>
    <row r="100" spans="1:73" s="51" customFormat="1" ht="30" customHeight="1" x14ac:dyDescent="0.2">
      <c r="A100" s="51">
        <v>99</v>
      </c>
      <c r="B100" s="51">
        <v>96</v>
      </c>
      <c r="C100" s="51" t="s">
        <v>120</v>
      </c>
      <c r="D100" s="57">
        <v>1</v>
      </c>
      <c r="E100" s="124">
        <v>1</v>
      </c>
      <c r="F100" s="124">
        <v>1</v>
      </c>
      <c r="G100" s="124">
        <v>1</v>
      </c>
      <c r="H100" s="124"/>
      <c r="I100" s="124">
        <v>1</v>
      </c>
      <c r="J100" s="124">
        <v>1</v>
      </c>
      <c r="K100" s="124">
        <v>1</v>
      </c>
      <c r="L100" s="124">
        <v>1</v>
      </c>
      <c r="M100" s="124">
        <v>1</v>
      </c>
      <c r="N100" s="124"/>
      <c r="O100" s="124"/>
      <c r="P100" s="124"/>
      <c r="Q100" s="124"/>
      <c r="R100" s="124"/>
      <c r="S100" s="124"/>
      <c r="T100" s="124"/>
      <c r="U100" s="124"/>
      <c r="V100" s="124"/>
      <c r="W100" s="124"/>
      <c r="X100" s="58"/>
      <c r="Y100" s="177" t="s">
        <v>1153</v>
      </c>
      <c r="AG100" s="57">
        <v>1</v>
      </c>
      <c r="AH100" s="124"/>
      <c r="AI100" s="124"/>
      <c r="AJ100" s="124"/>
      <c r="AK100" s="124"/>
      <c r="AL100" s="58"/>
      <c r="AW100" s="57"/>
      <c r="AX100" s="124"/>
      <c r="AY100" s="124"/>
      <c r="AZ100" s="124"/>
      <c r="BA100" s="124"/>
      <c r="BB100" s="124"/>
      <c r="BC100" s="124"/>
      <c r="BD100" s="124"/>
      <c r="BE100" s="124"/>
      <c r="BF100" s="124"/>
      <c r="BG100" s="124"/>
      <c r="BH100" s="58"/>
      <c r="BO100" s="57">
        <v>1</v>
      </c>
      <c r="BP100" s="124">
        <v>1</v>
      </c>
      <c r="BQ100" s="124">
        <v>1</v>
      </c>
      <c r="BR100" s="124"/>
      <c r="BS100" s="124">
        <v>1</v>
      </c>
      <c r="BT100" s="58"/>
      <c r="BU100" s="244" t="s">
        <v>1152</v>
      </c>
    </row>
    <row r="101" spans="1:73" s="51" customFormat="1" ht="30" customHeight="1" x14ac:dyDescent="0.2">
      <c r="A101" s="51">
        <v>100</v>
      </c>
      <c r="B101" s="51">
        <v>97</v>
      </c>
      <c r="C101" s="51" t="s">
        <v>120</v>
      </c>
      <c r="D101" s="57">
        <v>1</v>
      </c>
      <c r="E101" s="124">
        <v>1</v>
      </c>
      <c r="F101" s="124">
        <v>1</v>
      </c>
      <c r="G101" s="124"/>
      <c r="H101" s="124">
        <v>1</v>
      </c>
      <c r="I101" s="124">
        <v>1</v>
      </c>
      <c r="J101" s="124"/>
      <c r="K101" s="124">
        <v>1</v>
      </c>
      <c r="L101" s="124"/>
      <c r="M101" s="124"/>
      <c r="N101" s="124"/>
      <c r="O101" s="124"/>
      <c r="P101" s="124"/>
      <c r="Q101" s="124"/>
      <c r="R101" s="124"/>
      <c r="S101" s="124"/>
      <c r="T101" s="124"/>
      <c r="U101" s="124"/>
      <c r="V101" s="124"/>
      <c r="W101" s="124"/>
      <c r="X101" s="58"/>
      <c r="Y101" s="177" t="s">
        <v>1155</v>
      </c>
      <c r="AG101" s="57"/>
      <c r="AH101" s="124"/>
      <c r="AI101" s="124"/>
      <c r="AJ101" s="124"/>
      <c r="AK101" s="124"/>
      <c r="AL101" s="58"/>
      <c r="AW101" s="57"/>
      <c r="AX101" s="124"/>
      <c r="AY101" s="124"/>
      <c r="AZ101" s="124"/>
      <c r="BA101" s="124"/>
      <c r="BB101" s="124"/>
      <c r="BC101" s="124"/>
      <c r="BD101" s="124"/>
      <c r="BE101" s="124">
        <v>1</v>
      </c>
      <c r="BF101" s="124"/>
      <c r="BG101" s="124"/>
      <c r="BH101" s="58"/>
      <c r="BO101" s="57">
        <v>1</v>
      </c>
      <c r="BP101" s="124">
        <v>1</v>
      </c>
      <c r="BQ101" s="124"/>
      <c r="BR101" s="124">
        <v>1</v>
      </c>
      <c r="BS101" s="124">
        <v>1</v>
      </c>
      <c r="BT101" s="58"/>
      <c r="BU101" s="244" t="s">
        <v>1154</v>
      </c>
    </row>
    <row r="102" spans="1:73" s="51" customFormat="1" ht="30" customHeight="1" x14ac:dyDescent="0.2">
      <c r="A102" s="51">
        <v>101</v>
      </c>
      <c r="B102" s="51">
        <v>98</v>
      </c>
      <c r="C102" s="51" t="s">
        <v>120</v>
      </c>
      <c r="D102" s="57"/>
      <c r="E102" s="124"/>
      <c r="F102" s="124"/>
      <c r="G102" s="124"/>
      <c r="H102" s="124"/>
      <c r="I102" s="124">
        <v>1</v>
      </c>
      <c r="J102" s="124"/>
      <c r="K102" s="124"/>
      <c r="L102" s="124"/>
      <c r="M102" s="124"/>
      <c r="N102" s="124"/>
      <c r="O102" s="124"/>
      <c r="P102" s="124"/>
      <c r="Q102" s="124"/>
      <c r="R102" s="124">
        <v>1</v>
      </c>
      <c r="S102" s="124"/>
      <c r="T102" s="124"/>
      <c r="U102" s="124"/>
      <c r="V102" s="124"/>
      <c r="W102" s="124"/>
      <c r="X102" s="58"/>
      <c r="Y102" s="177" t="s">
        <v>332</v>
      </c>
      <c r="AG102" s="57"/>
      <c r="AH102" s="124"/>
      <c r="AI102" s="124"/>
      <c r="AJ102" s="124"/>
      <c r="AK102" s="124"/>
      <c r="AL102" s="58">
        <v>1</v>
      </c>
      <c r="AW102" s="57"/>
      <c r="AX102" s="124"/>
      <c r="AY102" s="124"/>
      <c r="AZ102" s="124"/>
      <c r="BA102" s="124"/>
      <c r="BB102" s="124"/>
      <c r="BC102" s="124"/>
      <c r="BD102" s="124"/>
      <c r="BE102" s="124"/>
      <c r="BF102" s="124"/>
      <c r="BG102" s="124"/>
      <c r="BH102" s="58"/>
      <c r="BO102" s="57">
        <v>1</v>
      </c>
      <c r="BP102" s="124">
        <v>1</v>
      </c>
      <c r="BQ102" s="124"/>
      <c r="BR102" s="124">
        <v>1</v>
      </c>
      <c r="BS102" s="124">
        <v>1</v>
      </c>
      <c r="BT102" s="58"/>
      <c r="BU102" s="244" t="s">
        <v>1158</v>
      </c>
    </row>
    <row r="103" spans="1:73" s="51" customFormat="1" ht="30" customHeight="1" x14ac:dyDescent="0.2">
      <c r="A103" s="51">
        <v>102</v>
      </c>
      <c r="B103" s="51">
        <v>99</v>
      </c>
      <c r="C103" s="51" t="s">
        <v>120</v>
      </c>
      <c r="D103" s="57"/>
      <c r="E103" s="124"/>
      <c r="F103" s="124"/>
      <c r="G103" s="124"/>
      <c r="H103" s="124"/>
      <c r="I103" s="124">
        <v>1</v>
      </c>
      <c r="J103" s="124"/>
      <c r="K103" s="124"/>
      <c r="L103" s="124"/>
      <c r="M103" s="124"/>
      <c r="N103" s="124"/>
      <c r="O103" s="124"/>
      <c r="P103" s="124"/>
      <c r="Q103" s="124"/>
      <c r="R103" s="124">
        <v>1</v>
      </c>
      <c r="S103" s="124"/>
      <c r="T103" s="124"/>
      <c r="U103" s="124"/>
      <c r="V103" s="124"/>
      <c r="W103" s="124"/>
      <c r="X103" s="58"/>
      <c r="Y103" s="177" t="s">
        <v>332</v>
      </c>
      <c r="AG103" s="57"/>
      <c r="AH103" s="124"/>
      <c r="AI103" s="124"/>
      <c r="AJ103" s="124"/>
      <c r="AK103" s="124"/>
      <c r="AL103" s="58">
        <v>1</v>
      </c>
      <c r="AW103" s="57"/>
      <c r="AX103" s="124"/>
      <c r="AY103" s="124"/>
      <c r="AZ103" s="124"/>
      <c r="BA103" s="124"/>
      <c r="BB103" s="124"/>
      <c r="BC103" s="124"/>
      <c r="BD103" s="124"/>
      <c r="BE103" s="124"/>
      <c r="BF103" s="124"/>
      <c r="BG103" s="124"/>
      <c r="BH103" s="58"/>
      <c r="BO103" s="57">
        <v>1</v>
      </c>
      <c r="BP103" s="124">
        <v>1</v>
      </c>
      <c r="BQ103" s="124"/>
      <c r="BR103" s="124">
        <v>1</v>
      </c>
      <c r="BS103" s="124">
        <v>1</v>
      </c>
      <c r="BT103" s="58"/>
      <c r="BU103" s="244" t="s">
        <v>1159</v>
      </c>
    </row>
    <row r="104" spans="1:73" s="51" customFormat="1" ht="30" customHeight="1" x14ac:dyDescent="0.2">
      <c r="A104" s="51">
        <v>103</v>
      </c>
      <c r="B104" s="51">
        <v>100</v>
      </c>
      <c r="C104" s="51" t="s">
        <v>120</v>
      </c>
      <c r="D104" s="57"/>
      <c r="E104" s="124"/>
      <c r="F104" s="124"/>
      <c r="G104" s="124"/>
      <c r="H104" s="124"/>
      <c r="I104" s="124">
        <v>1</v>
      </c>
      <c r="J104" s="124"/>
      <c r="K104" s="124"/>
      <c r="L104" s="124"/>
      <c r="M104" s="124"/>
      <c r="N104" s="124"/>
      <c r="O104" s="124"/>
      <c r="P104" s="124"/>
      <c r="Q104" s="124"/>
      <c r="R104" s="124">
        <v>1</v>
      </c>
      <c r="S104" s="124"/>
      <c r="T104" s="124"/>
      <c r="U104" s="124"/>
      <c r="V104" s="124"/>
      <c r="W104" s="124"/>
      <c r="X104" s="58"/>
      <c r="Y104" s="177" t="s">
        <v>332</v>
      </c>
      <c r="AG104" s="57"/>
      <c r="AH104" s="124"/>
      <c r="AI104" s="124"/>
      <c r="AJ104" s="124"/>
      <c r="AK104" s="124"/>
      <c r="AL104" s="58">
        <v>1</v>
      </c>
      <c r="AW104" s="57"/>
      <c r="AX104" s="124"/>
      <c r="AY104" s="124"/>
      <c r="AZ104" s="124"/>
      <c r="BA104" s="124"/>
      <c r="BB104" s="124"/>
      <c r="BC104" s="124"/>
      <c r="BD104" s="124"/>
      <c r="BE104" s="124"/>
      <c r="BF104" s="124"/>
      <c r="BG104" s="124"/>
      <c r="BH104" s="58"/>
      <c r="BO104" s="57">
        <v>1</v>
      </c>
      <c r="BP104" s="124">
        <v>1</v>
      </c>
      <c r="BQ104" s="124"/>
      <c r="BR104" s="124">
        <v>1</v>
      </c>
      <c r="BS104" s="124">
        <v>1</v>
      </c>
      <c r="BT104" s="58"/>
      <c r="BU104" s="244" t="s">
        <v>1160</v>
      </c>
    </row>
    <row r="105" spans="1:73" s="51" customFormat="1" ht="30" customHeight="1" x14ac:dyDescent="0.2">
      <c r="A105" s="51">
        <v>104</v>
      </c>
      <c r="B105" s="51">
        <v>101</v>
      </c>
      <c r="C105" s="51" t="s">
        <v>120</v>
      </c>
      <c r="D105" s="57">
        <v>1</v>
      </c>
      <c r="E105" s="124">
        <v>1</v>
      </c>
      <c r="F105" s="124">
        <v>1</v>
      </c>
      <c r="G105" s="124"/>
      <c r="H105" s="124">
        <v>1</v>
      </c>
      <c r="I105" s="124">
        <v>1</v>
      </c>
      <c r="J105" s="124"/>
      <c r="K105" s="124"/>
      <c r="L105" s="124"/>
      <c r="M105" s="124"/>
      <c r="N105" s="124"/>
      <c r="O105" s="124"/>
      <c r="P105" s="124"/>
      <c r="Q105" s="124"/>
      <c r="R105" s="124"/>
      <c r="S105" s="124"/>
      <c r="T105" s="124"/>
      <c r="U105" s="124"/>
      <c r="V105" s="124"/>
      <c r="W105" s="124"/>
      <c r="X105" s="58"/>
      <c r="Y105" s="177" t="s">
        <v>1162</v>
      </c>
      <c r="AF105" s="51">
        <v>1</v>
      </c>
      <c r="AG105" s="57"/>
      <c r="AH105" s="124"/>
      <c r="AI105" s="124"/>
      <c r="AJ105" s="124"/>
      <c r="AK105" s="124"/>
      <c r="AL105" s="58"/>
      <c r="AW105" s="57"/>
      <c r="AX105" s="124"/>
      <c r="AY105" s="124"/>
      <c r="AZ105" s="124"/>
      <c r="BA105" s="124"/>
      <c r="BB105" s="124"/>
      <c r="BC105" s="124"/>
      <c r="BD105" s="124"/>
      <c r="BE105" s="124">
        <v>1</v>
      </c>
      <c r="BF105" s="124"/>
      <c r="BG105" s="124"/>
      <c r="BH105" s="58"/>
      <c r="BO105" s="57">
        <v>1</v>
      </c>
      <c r="BP105" s="124">
        <v>1</v>
      </c>
      <c r="BQ105" s="124"/>
      <c r="BR105" s="124">
        <v>1</v>
      </c>
      <c r="BS105" s="124">
        <v>1</v>
      </c>
      <c r="BT105" s="58"/>
      <c r="BU105" s="244" t="s">
        <v>1161</v>
      </c>
    </row>
    <row r="106" spans="1:73" s="51" customFormat="1" ht="30" customHeight="1" x14ac:dyDescent="0.2">
      <c r="A106" s="51">
        <v>105</v>
      </c>
      <c r="B106" s="51">
        <v>102</v>
      </c>
      <c r="C106" s="51" t="s">
        <v>120</v>
      </c>
      <c r="D106" s="57">
        <v>1</v>
      </c>
      <c r="E106" s="124">
        <v>1</v>
      </c>
      <c r="F106" s="124">
        <v>1</v>
      </c>
      <c r="G106" s="124"/>
      <c r="H106" s="124"/>
      <c r="I106" s="124">
        <v>1</v>
      </c>
      <c r="J106" s="124"/>
      <c r="K106" s="124"/>
      <c r="L106" s="124"/>
      <c r="M106" s="124"/>
      <c r="N106" s="124"/>
      <c r="O106" s="124"/>
      <c r="P106" s="124"/>
      <c r="Q106" s="124"/>
      <c r="R106" s="124"/>
      <c r="S106" s="124"/>
      <c r="T106" s="124"/>
      <c r="U106" s="124"/>
      <c r="V106" s="124"/>
      <c r="W106" s="124"/>
      <c r="X106" s="58"/>
      <c r="Y106" s="177" t="s">
        <v>1023</v>
      </c>
      <c r="AF106" s="51">
        <v>1</v>
      </c>
      <c r="AG106" s="57"/>
      <c r="AH106" s="124"/>
      <c r="AI106" s="124"/>
      <c r="AJ106" s="124"/>
      <c r="AK106" s="124"/>
      <c r="AL106" s="58"/>
      <c r="AW106" s="57"/>
      <c r="AX106" s="124"/>
      <c r="AY106" s="124"/>
      <c r="AZ106" s="124"/>
      <c r="BA106" s="124"/>
      <c r="BB106" s="124"/>
      <c r="BC106" s="124"/>
      <c r="BD106" s="124"/>
      <c r="BE106" s="124"/>
      <c r="BF106" s="124"/>
      <c r="BG106" s="124"/>
      <c r="BH106" s="58"/>
      <c r="BO106" s="57">
        <v>1</v>
      </c>
      <c r="BP106" s="124">
        <v>1</v>
      </c>
      <c r="BQ106" s="124">
        <v>1</v>
      </c>
      <c r="BR106" s="124"/>
      <c r="BS106" s="124">
        <v>1</v>
      </c>
      <c r="BT106" s="58"/>
      <c r="BU106" s="244" t="s">
        <v>1163</v>
      </c>
    </row>
    <row r="107" spans="1:73" s="51" customFormat="1" ht="30" customHeight="1" x14ac:dyDescent="0.2">
      <c r="A107" s="51">
        <v>106</v>
      </c>
      <c r="B107" s="51">
        <v>103</v>
      </c>
      <c r="C107" s="51" t="s">
        <v>120</v>
      </c>
      <c r="D107" s="57">
        <v>1</v>
      </c>
      <c r="E107" s="124">
        <v>1</v>
      </c>
      <c r="F107" s="124"/>
      <c r="G107" s="124"/>
      <c r="H107" s="124"/>
      <c r="I107" s="124">
        <v>1</v>
      </c>
      <c r="J107" s="124"/>
      <c r="K107" s="124">
        <v>1</v>
      </c>
      <c r="L107" s="124">
        <v>1</v>
      </c>
      <c r="M107" s="124"/>
      <c r="N107" s="124"/>
      <c r="O107" s="124"/>
      <c r="P107" s="124"/>
      <c r="Q107" s="124"/>
      <c r="R107" s="124"/>
      <c r="S107" s="124"/>
      <c r="T107" s="124"/>
      <c r="U107" s="124"/>
      <c r="V107" s="124"/>
      <c r="W107" s="124"/>
      <c r="X107" s="58"/>
      <c r="Y107" s="177" t="s">
        <v>1165</v>
      </c>
      <c r="AG107" s="57">
        <v>1</v>
      </c>
      <c r="AH107" s="124"/>
      <c r="AI107" s="124"/>
      <c r="AJ107" s="124"/>
      <c r="AK107" s="124"/>
      <c r="AL107" s="58"/>
      <c r="AW107" s="57"/>
      <c r="AX107" s="124"/>
      <c r="AY107" s="124"/>
      <c r="AZ107" s="124"/>
      <c r="BA107" s="124"/>
      <c r="BB107" s="124"/>
      <c r="BC107" s="124"/>
      <c r="BD107" s="124"/>
      <c r="BE107" s="124"/>
      <c r="BF107" s="124"/>
      <c r="BG107" s="124"/>
      <c r="BH107" s="58"/>
      <c r="BO107" s="57">
        <v>1</v>
      </c>
      <c r="BP107" s="124">
        <v>1</v>
      </c>
      <c r="BQ107" s="124">
        <v>1</v>
      </c>
      <c r="BR107" s="124"/>
      <c r="BS107" s="124">
        <v>1</v>
      </c>
      <c r="BT107" s="58"/>
      <c r="BU107" s="244" t="s">
        <v>1164</v>
      </c>
    </row>
    <row r="108" spans="1:73" s="51" customFormat="1" ht="30" customHeight="1" x14ac:dyDescent="0.2">
      <c r="A108" s="51">
        <v>107</v>
      </c>
      <c r="B108" s="51">
        <v>104</v>
      </c>
      <c r="C108" s="51" t="s">
        <v>120</v>
      </c>
      <c r="D108" s="57">
        <v>1</v>
      </c>
      <c r="E108" s="124">
        <v>1</v>
      </c>
      <c r="F108" s="124"/>
      <c r="G108" s="124"/>
      <c r="H108" s="124"/>
      <c r="I108" s="124">
        <v>1</v>
      </c>
      <c r="J108" s="124"/>
      <c r="K108" s="124">
        <v>1</v>
      </c>
      <c r="L108" s="124"/>
      <c r="M108" s="124"/>
      <c r="N108" s="124"/>
      <c r="O108" s="124"/>
      <c r="P108" s="124"/>
      <c r="Q108" s="124"/>
      <c r="R108" s="124"/>
      <c r="S108" s="124"/>
      <c r="T108" s="124"/>
      <c r="U108" s="124"/>
      <c r="V108" s="124"/>
      <c r="W108" s="124"/>
      <c r="X108" s="58"/>
      <c r="Y108" s="177" t="s">
        <v>1167</v>
      </c>
      <c r="AG108" s="57">
        <v>1</v>
      </c>
      <c r="AH108" s="124">
        <v>1</v>
      </c>
      <c r="AI108" s="124"/>
      <c r="AJ108" s="124"/>
      <c r="AK108" s="124"/>
      <c r="AL108" s="58"/>
      <c r="AW108" s="57"/>
      <c r="AX108" s="124"/>
      <c r="AY108" s="124"/>
      <c r="AZ108" s="124"/>
      <c r="BA108" s="124"/>
      <c r="BB108" s="124"/>
      <c r="BC108" s="124"/>
      <c r="BD108" s="124"/>
      <c r="BE108" s="124"/>
      <c r="BF108" s="124"/>
      <c r="BG108" s="124"/>
      <c r="BH108" s="58"/>
      <c r="BO108" s="57">
        <v>1</v>
      </c>
      <c r="BP108" s="124">
        <v>1</v>
      </c>
      <c r="BQ108" s="124"/>
      <c r="BR108" s="124">
        <v>1</v>
      </c>
      <c r="BS108" s="124">
        <v>1</v>
      </c>
      <c r="BT108" s="58"/>
      <c r="BU108" s="244" t="s">
        <v>1166</v>
      </c>
    </row>
    <row r="109" spans="1:73" s="51" customFormat="1" ht="30" customHeight="1" x14ac:dyDescent="0.2">
      <c r="A109" s="51">
        <v>108</v>
      </c>
      <c r="B109" s="51">
        <v>105</v>
      </c>
      <c r="C109" s="51" t="s">
        <v>120</v>
      </c>
      <c r="D109" s="57">
        <v>1</v>
      </c>
      <c r="E109" s="124">
        <v>1</v>
      </c>
      <c r="F109" s="124"/>
      <c r="G109" s="124"/>
      <c r="H109" s="124"/>
      <c r="I109" s="124">
        <v>1</v>
      </c>
      <c r="J109" s="124"/>
      <c r="K109" s="124"/>
      <c r="L109" s="124"/>
      <c r="M109" s="124"/>
      <c r="N109" s="124"/>
      <c r="O109" s="124"/>
      <c r="P109" s="124"/>
      <c r="Q109" s="124"/>
      <c r="R109" s="124"/>
      <c r="S109" s="124"/>
      <c r="T109" s="124"/>
      <c r="U109" s="124"/>
      <c r="V109" s="124"/>
      <c r="W109" s="124"/>
      <c r="X109" s="58"/>
      <c r="Y109" s="177" t="s">
        <v>1169</v>
      </c>
      <c r="AG109" s="57"/>
      <c r="AH109" s="124"/>
      <c r="AI109" s="124"/>
      <c r="AJ109" s="124"/>
      <c r="AK109" s="124"/>
      <c r="AL109" s="58"/>
      <c r="AW109" s="57"/>
      <c r="AX109" s="124"/>
      <c r="AY109" s="124"/>
      <c r="AZ109" s="124"/>
      <c r="BA109" s="124"/>
      <c r="BB109" s="124"/>
      <c r="BC109" s="124"/>
      <c r="BD109" s="124"/>
      <c r="BE109" s="124">
        <v>1</v>
      </c>
      <c r="BF109" s="124"/>
      <c r="BG109" s="124"/>
      <c r="BH109" s="58"/>
      <c r="BO109" s="57">
        <v>1</v>
      </c>
      <c r="BP109" s="124">
        <v>1</v>
      </c>
      <c r="BQ109" s="124"/>
      <c r="BR109" s="124">
        <v>1</v>
      </c>
      <c r="BS109" s="124"/>
      <c r="BT109" s="58">
        <v>1</v>
      </c>
      <c r="BU109" s="244" t="s">
        <v>1168</v>
      </c>
    </row>
    <row r="110" spans="1:73" s="51" customFormat="1" ht="30" customHeight="1" x14ac:dyDescent="0.2">
      <c r="A110" s="51">
        <v>109</v>
      </c>
      <c r="B110" s="51">
        <v>106</v>
      </c>
      <c r="C110" s="51" t="s">
        <v>120</v>
      </c>
      <c r="D110" s="57">
        <v>1</v>
      </c>
      <c r="E110" s="124">
        <v>1</v>
      </c>
      <c r="F110" s="124"/>
      <c r="G110" s="124"/>
      <c r="H110" s="124"/>
      <c r="I110" s="124">
        <v>1</v>
      </c>
      <c r="J110" s="124"/>
      <c r="K110" s="124"/>
      <c r="L110" s="124"/>
      <c r="M110" s="124"/>
      <c r="N110" s="124"/>
      <c r="O110" s="124"/>
      <c r="P110" s="124"/>
      <c r="Q110" s="124"/>
      <c r="R110" s="124"/>
      <c r="S110" s="124"/>
      <c r="T110" s="124"/>
      <c r="U110" s="124"/>
      <c r="V110" s="124"/>
      <c r="W110" s="124"/>
      <c r="X110" s="58"/>
      <c r="Y110" s="177" t="s">
        <v>395</v>
      </c>
      <c r="AG110" s="57"/>
      <c r="AH110" s="124"/>
      <c r="AI110" s="124"/>
      <c r="AJ110" s="124"/>
      <c r="AK110" s="124"/>
      <c r="AL110" s="58"/>
      <c r="AW110" s="57"/>
      <c r="AX110" s="124"/>
      <c r="AY110" s="124"/>
      <c r="AZ110" s="124"/>
      <c r="BA110" s="124"/>
      <c r="BB110" s="124"/>
      <c r="BC110" s="124"/>
      <c r="BD110" s="124"/>
      <c r="BE110" s="124"/>
      <c r="BF110" s="124"/>
      <c r="BG110" s="124"/>
      <c r="BH110" s="58">
        <v>1</v>
      </c>
      <c r="BO110" s="57">
        <v>1</v>
      </c>
      <c r="BP110" s="124">
        <v>1</v>
      </c>
      <c r="BQ110" s="124"/>
      <c r="BR110" s="124">
        <v>1</v>
      </c>
      <c r="BS110" s="124">
        <v>1</v>
      </c>
      <c r="BT110" s="58"/>
      <c r="BU110" s="244" t="s">
        <v>1170</v>
      </c>
    </row>
    <row r="111" spans="1:73" s="51" customFormat="1" ht="30" customHeight="1" x14ac:dyDescent="0.2">
      <c r="A111" s="51">
        <v>110</v>
      </c>
      <c r="B111" s="51">
        <v>107</v>
      </c>
      <c r="C111" s="51" t="s">
        <v>120</v>
      </c>
      <c r="D111" s="57">
        <v>1</v>
      </c>
      <c r="E111" s="124">
        <v>1</v>
      </c>
      <c r="F111" s="124">
        <v>1</v>
      </c>
      <c r="G111" s="124">
        <v>1</v>
      </c>
      <c r="H111" s="124"/>
      <c r="I111" s="124">
        <v>1</v>
      </c>
      <c r="J111" s="124"/>
      <c r="K111" s="124">
        <v>1</v>
      </c>
      <c r="L111" s="124"/>
      <c r="M111" s="124"/>
      <c r="N111" s="124"/>
      <c r="O111" s="124"/>
      <c r="P111" s="124"/>
      <c r="Q111" s="124"/>
      <c r="R111" s="124"/>
      <c r="S111" s="124"/>
      <c r="T111" s="124"/>
      <c r="U111" s="124"/>
      <c r="V111" s="124"/>
      <c r="W111" s="124"/>
      <c r="X111" s="58"/>
      <c r="Y111" s="177" t="s">
        <v>1172</v>
      </c>
      <c r="Z111" s="51">
        <v>1</v>
      </c>
      <c r="AG111" s="57"/>
      <c r="AH111" s="124"/>
      <c r="AI111" s="124"/>
      <c r="AJ111" s="124"/>
      <c r="AK111" s="124"/>
      <c r="AL111" s="58"/>
      <c r="AW111" s="57"/>
      <c r="AX111" s="124"/>
      <c r="AY111" s="124"/>
      <c r="AZ111" s="124"/>
      <c r="BA111" s="124"/>
      <c r="BB111" s="124"/>
      <c r="BC111" s="124"/>
      <c r="BD111" s="124"/>
      <c r="BE111" s="124">
        <v>1</v>
      </c>
      <c r="BF111" s="124"/>
      <c r="BG111" s="124"/>
      <c r="BH111" s="58"/>
      <c r="BO111" s="57">
        <v>1</v>
      </c>
      <c r="BP111" s="124">
        <v>1</v>
      </c>
      <c r="BQ111" s="124">
        <v>1</v>
      </c>
      <c r="BR111" s="124"/>
      <c r="BS111" s="124">
        <v>1</v>
      </c>
      <c r="BT111" s="58"/>
      <c r="BU111" s="244" t="s">
        <v>1171</v>
      </c>
    </row>
    <row r="112" spans="1:73" s="51" customFormat="1" ht="30" customHeight="1" x14ac:dyDescent="0.2">
      <c r="A112" s="51">
        <v>111</v>
      </c>
      <c r="B112" s="51">
        <v>108</v>
      </c>
      <c r="C112" s="51" t="s">
        <v>120</v>
      </c>
      <c r="D112" s="57">
        <v>1</v>
      </c>
      <c r="E112" s="124">
        <v>1</v>
      </c>
      <c r="F112" s="124">
        <v>1</v>
      </c>
      <c r="G112" s="124"/>
      <c r="H112" s="124"/>
      <c r="I112" s="124">
        <v>1</v>
      </c>
      <c r="J112" s="124"/>
      <c r="K112" s="124">
        <v>1</v>
      </c>
      <c r="L112" s="124"/>
      <c r="M112" s="124"/>
      <c r="N112" s="124"/>
      <c r="O112" s="124"/>
      <c r="P112" s="124"/>
      <c r="Q112" s="124"/>
      <c r="R112" s="124">
        <v>1</v>
      </c>
      <c r="S112" s="124"/>
      <c r="T112" s="124"/>
      <c r="U112" s="124">
        <v>1</v>
      </c>
      <c r="V112" s="124"/>
      <c r="W112" s="124"/>
      <c r="X112" s="58"/>
      <c r="Y112" s="177" t="s">
        <v>1174</v>
      </c>
      <c r="AG112" s="57"/>
      <c r="AH112" s="124"/>
      <c r="AI112" s="124"/>
      <c r="AJ112" s="124"/>
      <c r="AK112" s="124"/>
      <c r="AL112" s="58"/>
      <c r="AW112" s="57"/>
      <c r="AX112" s="124"/>
      <c r="AY112" s="124"/>
      <c r="AZ112" s="124"/>
      <c r="BA112" s="124"/>
      <c r="BB112" s="124"/>
      <c r="BC112" s="124"/>
      <c r="BD112" s="124"/>
      <c r="BE112" s="124"/>
      <c r="BF112" s="124"/>
      <c r="BG112" s="124"/>
      <c r="BH112" s="58"/>
      <c r="BO112" s="57">
        <v>1</v>
      </c>
      <c r="BP112" s="124">
        <v>1</v>
      </c>
      <c r="BQ112" s="124"/>
      <c r="BR112" s="124">
        <v>1</v>
      </c>
      <c r="BS112" s="124">
        <v>1</v>
      </c>
      <c r="BT112" s="58"/>
      <c r="BU112" s="244" t="s">
        <v>1173</v>
      </c>
    </row>
    <row r="113" spans="1:73" s="51" customFormat="1" ht="30" customHeight="1" x14ac:dyDescent="0.2">
      <c r="A113" s="51">
        <v>112</v>
      </c>
      <c r="B113" s="51">
        <v>109</v>
      </c>
      <c r="C113" s="51" t="s">
        <v>120</v>
      </c>
      <c r="D113" s="57">
        <v>1</v>
      </c>
      <c r="E113" s="124">
        <v>1</v>
      </c>
      <c r="F113" s="124"/>
      <c r="G113" s="124"/>
      <c r="H113" s="124">
        <v>1</v>
      </c>
      <c r="I113" s="124">
        <v>1</v>
      </c>
      <c r="J113" s="124"/>
      <c r="K113" s="124"/>
      <c r="L113" s="124"/>
      <c r="M113" s="124"/>
      <c r="N113" s="124"/>
      <c r="O113" s="124"/>
      <c r="P113" s="124"/>
      <c r="Q113" s="124"/>
      <c r="R113" s="124"/>
      <c r="S113" s="124"/>
      <c r="T113" s="124"/>
      <c r="U113" s="124"/>
      <c r="V113" s="124"/>
      <c r="W113" s="124"/>
      <c r="X113" s="58"/>
      <c r="Y113" s="177" t="s">
        <v>332</v>
      </c>
      <c r="AG113" s="57"/>
      <c r="AH113" s="124"/>
      <c r="AI113" s="124"/>
      <c r="AJ113" s="124"/>
      <c r="AK113" s="124"/>
      <c r="AL113" s="58">
        <v>1</v>
      </c>
      <c r="AW113" s="57"/>
      <c r="AX113" s="124"/>
      <c r="AY113" s="124"/>
      <c r="AZ113" s="124"/>
      <c r="BA113" s="124"/>
      <c r="BB113" s="124"/>
      <c r="BC113" s="124"/>
      <c r="BD113" s="124"/>
      <c r="BE113" s="124"/>
      <c r="BF113" s="124"/>
      <c r="BG113" s="124"/>
      <c r="BH113" s="58"/>
      <c r="BO113" s="57">
        <v>1</v>
      </c>
      <c r="BP113" s="124">
        <v>1</v>
      </c>
      <c r="BQ113" s="124"/>
      <c r="BR113" s="124">
        <v>1</v>
      </c>
      <c r="BS113" s="124">
        <v>1</v>
      </c>
      <c r="BT113" s="58"/>
      <c r="BU113" s="244" t="s">
        <v>1175</v>
      </c>
    </row>
    <row r="114" spans="1:73" s="51" customFormat="1" ht="30" customHeight="1" x14ac:dyDescent="0.2">
      <c r="A114" s="51">
        <v>113</v>
      </c>
      <c r="B114" s="51">
        <v>110</v>
      </c>
      <c r="C114" s="51" t="s">
        <v>120</v>
      </c>
      <c r="D114" s="57">
        <v>1</v>
      </c>
      <c r="E114" s="124">
        <v>1</v>
      </c>
      <c r="F114" s="124">
        <v>1</v>
      </c>
      <c r="G114" s="124"/>
      <c r="H114" s="124"/>
      <c r="I114" s="124">
        <v>1</v>
      </c>
      <c r="J114" s="124"/>
      <c r="K114" s="124">
        <v>1</v>
      </c>
      <c r="L114" s="124"/>
      <c r="M114" s="124"/>
      <c r="N114" s="124"/>
      <c r="O114" s="124"/>
      <c r="P114" s="124"/>
      <c r="Q114" s="124"/>
      <c r="R114" s="124"/>
      <c r="S114" s="124"/>
      <c r="T114" s="124"/>
      <c r="U114" s="124"/>
      <c r="V114" s="124"/>
      <c r="W114" s="124"/>
      <c r="X114" s="58"/>
      <c r="Y114" s="177" t="s">
        <v>1177</v>
      </c>
      <c r="AF114" s="51">
        <v>1</v>
      </c>
      <c r="AG114" s="57"/>
      <c r="AH114" s="124"/>
      <c r="AI114" s="124"/>
      <c r="AJ114" s="124"/>
      <c r="AK114" s="124"/>
      <c r="AL114" s="58"/>
      <c r="AW114" s="57"/>
      <c r="AX114" s="124"/>
      <c r="AY114" s="124"/>
      <c r="AZ114" s="124"/>
      <c r="BA114" s="124"/>
      <c r="BB114" s="124"/>
      <c r="BC114" s="124"/>
      <c r="BD114" s="124"/>
      <c r="BE114" s="124"/>
      <c r="BF114" s="124"/>
      <c r="BG114" s="124"/>
      <c r="BH114" s="58"/>
      <c r="BO114" s="57">
        <v>1</v>
      </c>
      <c r="BP114" s="124">
        <v>1</v>
      </c>
      <c r="BQ114" s="124"/>
      <c r="BR114" s="124">
        <v>1</v>
      </c>
      <c r="BS114" s="124">
        <v>1</v>
      </c>
      <c r="BT114" s="58"/>
      <c r="BU114" s="244" t="s">
        <v>1176</v>
      </c>
    </row>
    <row r="115" spans="1:73" s="51" customFormat="1" ht="30" customHeight="1" x14ac:dyDescent="0.2">
      <c r="A115" s="51">
        <v>114</v>
      </c>
      <c r="B115" s="51">
        <v>111</v>
      </c>
      <c r="C115" s="51" t="s">
        <v>120</v>
      </c>
      <c r="D115" s="57"/>
      <c r="E115" s="124"/>
      <c r="F115" s="124"/>
      <c r="G115" s="124"/>
      <c r="H115" s="124"/>
      <c r="I115" s="124">
        <v>1</v>
      </c>
      <c r="J115" s="124"/>
      <c r="K115" s="124">
        <v>1</v>
      </c>
      <c r="L115" s="124"/>
      <c r="M115" s="124"/>
      <c r="N115" s="124"/>
      <c r="O115" s="124"/>
      <c r="P115" s="124"/>
      <c r="Q115" s="124"/>
      <c r="R115" s="124">
        <v>1</v>
      </c>
      <c r="S115" s="124"/>
      <c r="T115" s="124"/>
      <c r="U115" s="124"/>
      <c r="V115" s="124"/>
      <c r="W115" s="124"/>
      <c r="X115" s="58"/>
      <c r="Y115" s="177" t="s">
        <v>1179</v>
      </c>
      <c r="AG115" s="57"/>
      <c r="AH115" s="124"/>
      <c r="AI115" s="124"/>
      <c r="AJ115" s="124"/>
      <c r="AK115" s="124"/>
      <c r="AL115" s="58">
        <v>1</v>
      </c>
      <c r="AW115" s="57"/>
      <c r="AX115" s="124"/>
      <c r="AY115" s="124"/>
      <c r="AZ115" s="124"/>
      <c r="BA115" s="124"/>
      <c r="BB115" s="124"/>
      <c r="BC115" s="124"/>
      <c r="BD115" s="124"/>
      <c r="BE115" s="124"/>
      <c r="BF115" s="124"/>
      <c r="BG115" s="124"/>
      <c r="BH115" s="58"/>
      <c r="BO115" s="57">
        <v>1</v>
      </c>
      <c r="BP115" s="124">
        <v>1</v>
      </c>
      <c r="BQ115" s="124"/>
      <c r="BR115" s="124">
        <v>1</v>
      </c>
      <c r="BS115" s="124">
        <v>1</v>
      </c>
      <c r="BT115" s="58"/>
      <c r="BU115" s="244" t="s">
        <v>1178</v>
      </c>
    </row>
    <row r="116" spans="1:73" s="51" customFormat="1" ht="30" customHeight="1" x14ac:dyDescent="0.2">
      <c r="A116" s="51">
        <v>115</v>
      </c>
      <c r="B116" s="51">
        <v>112</v>
      </c>
      <c r="C116" s="51" t="s">
        <v>120</v>
      </c>
      <c r="D116" s="57"/>
      <c r="E116" s="124"/>
      <c r="F116" s="124"/>
      <c r="G116" s="124"/>
      <c r="H116" s="124"/>
      <c r="I116" s="124"/>
      <c r="J116" s="124"/>
      <c r="K116" s="124">
        <v>1</v>
      </c>
      <c r="L116" s="124"/>
      <c r="M116" s="124"/>
      <c r="N116" s="124"/>
      <c r="O116" s="124"/>
      <c r="P116" s="124">
        <v>1</v>
      </c>
      <c r="Q116" s="124"/>
      <c r="R116" s="124">
        <v>1</v>
      </c>
      <c r="S116" s="124"/>
      <c r="T116" s="124"/>
      <c r="U116" s="124"/>
      <c r="V116" s="124"/>
      <c r="W116" s="124"/>
      <c r="X116" s="58"/>
      <c r="Y116" s="177" t="s">
        <v>1157</v>
      </c>
      <c r="AF116" s="51">
        <v>1</v>
      </c>
      <c r="AG116" s="57"/>
      <c r="AH116" s="124"/>
      <c r="AI116" s="124"/>
      <c r="AJ116" s="124"/>
      <c r="AK116" s="124"/>
      <c r="AL116" s="58"/>
      <c r="AW116" s="57"/>
      <c r="AX116" s="124"/>
      <c r="AY116" s="124"/>
      <c r="AZ116" s="124"/>
      <c r="BA116" s="124"/>
      <c r="BB116" s="124"/>
      <c r="BC116" s="124"/>
      <c r="BD116" s="124"/>
      <c r="BE116" s="124"/>
      <c r="BF116" s="124"/>
      <c r="BG116" s="124"/>
      <c r="BH116" s="58"/>
      <c r="BO116" s="57">
        <v>1</v>
      </c>
      <c r="BP116" s="124">
        <v>1</v>
      </c>
      <c r="BQ116" s="124"/>
      <c r="BR116" s="124">
        <v>1</v>
      </c>
      <c r="BS116" s="124">
        <v>1</v>
      </c>
      <c r="BT116" s="58"/>
      <c r="BU116" s="244" t="s">
        <v>1156</v>
      </c>
    </row>
    <row r="117" spans="1:73" s="51" customFormat="1" ht="30" customHeight="1" x14ac:dyDescent="0.2">
      <c r="B117" s="388" t="s">
        <v>967</v>
      </c>
      <c r="C117" s="341"/>
      <c r="D117" s="78">
        <v>51</v>
      </c>
      <c r="E117" s="184">
        <v>46</v>
      </c>
      <c r="F117" s="184">
        <v>44</v>
      </c>
      <c r="G117" s="184">
        <v>20</v>
      </c>
      <c r="H117" s="184">
        <v>24</v>
      </c>
      <c r="I117" s="184">
        <v>58</v>
      </c>
      <c r="J117" s="184">
        <v>4</v>
      </c>
      <c r="K117" s="184">
        <v>26</v>
      </c>
      <c r="L117" s="184">
        <v>10</v>
      </c>
      <c r="M117" s="184">
        <v>4</v>
      </c>
      <c r="N117" s="184">
        <v>7</v>
      </c>
      <c r="O117" s="184">
        <v>0</v>
      </c>
      <c r="P117" s="184">
        <v>11</v>
      </c>
      <c r="Q117" s="184">
        <v>4</v>
      </c>
      <c r="R117" s="184">
        <v>19</v>
      </c>
      <c r="S117" s="184">
        <v>0</v>
      </c>
      <c r="T117" s="184">
        <v>0</v>
      </c>
      <c r="U117" s="184">
        <v>7</v>
      </c>
      <c r="V117" s="184">
        <v>2</v>
      </c>
      <c r="W117" s="184">
        <v>2</v>
      </c>
      <c r="X117" s="184">
        <v>1</v>
      </c>
      <c r="Y117" s="279"/>
      <c r="Z117" s="189">
        <v>1</v>
      </c>
      <c r="AA117" s="199">
        <v>0</v>
      </c>
      <c r="AB117" s="199">
        <v>0</v>
      </c>
      <c r="AC117" s="199">
        <v>0</v>
      </c>
      <c r="AD117" s="199">
        <v>0</v>
      </c>
      <c r="AE117" s="199">
        <v>0</v>
      </c>
      <c r="AF117" s="199">
        <v>17</v>
      </c>
      <c r="AG117" s="199">
        <v>11</v>
      </c>
      <c r="AH117" s="199">
        <v>5</v>
      </c>
      <c r="AI117" s="199">
        <v>4</v>
      </c>
      <c r="AJ117" s="199">
        <v>0</v>
      </c>
      <c r="AK117" s="199">
        <v>3</v>
      </c>
      <c r="AL117" s="199">
        <v>20</v>
      </c>
      <c r="AM117" s="199">
        <v>0</v>
      </c>
      <c r="AN117" s="199">
        <v>0</v>
      </c>
      <c r="AO117" s="199">
        <v>0</v>
      </c>
      <c r="AP117" s="199">
        <v>0</v>
      </c>
      <c r="AQ117" s="199">
        <v>0</v>
      </c>
      <c r="AR117" s="199">
        <v>0</v>
      </c>
      <c r="AS117" s="199">
        <v>0</v>
      </c>
      <c r="AT117" s="199">
        <v>0</v>
      </c>
      <c r="AU117" s="199">
        <v>0</v>
      </c>
      <c r="AV117" s="199">
        <v>2</v>
      </c>
      <c r="AW117" s="199">
        <v>1</v>
      </c>
      <c r="AX117" s="199">
        <v>2</v>
      </c>
      <c r="AY117" s="199">
        <v>1</v>
      </c>
      <c r="AZ117" s="199">
        <v>1</v>
      </c>
      <c r="BA117" s="199">
        <v>1</v>
      </c>
      <c r="BB117" s="199">
        <v>0</v>
      </c>
      <c r="BC117" s="199">
        <v>0</v>
      </c>
      <c r="BD117" s="199">
        <v>0</v>
      </c>
      <c r="BE117" s="199">
        <v>5</v>
      </c>
      <c r="BF117" s="199">
        <v>1</v>
      </c>
      <c r="BG117" s="199">
        <v>2</v>
      </c>
      <c r="BH117" s="199">
        <v>7</v>
      </c>
      <c r="BI117" s="199">
        <v>1</v>
      </c>
      <c r="BJ117" s="199">
        <v>5</v>
      </c>
      <c r="BK117" s="199">
        <v>0</v>
      </c>
      <c r="BL117" s="199">
        <v>1</v>
      </c>
      <c r="BM117" s="199">
        <v>0</v>
      </c>
      <c r="BN117" s="199">
        <v>0</v>
      </c>
      <c r="BO117" s="78"/>
      <c r="BP117" s="79"/>
      <c r="BQ117" s="79"/>
      <c r="BR117" s="79"/>
      <c r="BS117" s="79"/>
      <c r="BT117" s="123"/>
      <c r="BU117" s="245"/>
    </row>
    <row r="118" spans="1:73" s="51" customFormat="1" ht="30" customHeight="1" x14ac:dyDescent="0.2">
      <c r="A118" s="51">
        <v>116</v>
      </c>
      <c r="B118" s="51">
        <v>113</v>
      </c>
      <c r="C118" s="51" t="s">
        <v>124</v>
      </c>
      <c r="D118" s="57">
        <v>1</v>
      </c>
      <c r="E118" s="124"/>
      <c r="F118" s="124">
        <v>1</v>
      </c>
      <c r="G118" s="124"/>
      <c r="H118" s="124"/>
      <c r="I118" s="124">
        <v>1</v>
      </c>
      <c r="J118" s="124"/>
      <c r="K118" s="124"/>
      <c r="L118" s="124"/>
      <c r="M118" s="124"/>
      <c r="N118" s="124"/>
      <c r="O118" s="124"/>
      <c r="P118" s="124"/>
      <c r="Q118" s="124"/>
      <c r="R118" s="124"/>
      <c r="S118" s="124">
        <v>1</v>
      </c>
      <c r="T118" s="124"/>
      <c r="U118" s="124"/>
      <c r="V118" s="124"/>
      <c r="W118" s="124"/>
      <c r="X118" s="58"/>
      <c r="Y118" s="177" t="s">
        <v>111</v>
      </c>
      <c r="AG118" s="57"/>
      <c r="AH118" s="124"/>
      <c r="AI118" s="124"/>
      <c r="AJ118" s="124"/>
      <c r="AK118" s="124"/>
      <c r="AL118" s="58"/>
      <c r="AV118" s="51">
        <v>1</v>
      </c>
      <c r="AW118" s="57"/>
      <c r="AX118" s="124"/>
      <c r="AY118" s="124"/>
      <c r="AZ118" s="124"/>
      <c r="BA118" s="124"/>
      <c r="BB118" s="124"/>
      <c r="BC118" s="124"/>
      <c r="BD118" s="124"/>
      <c r="BE118" s="124"/>
      <c r="BF118" s="124"/>
      <c r="BG118" s="124"/>
      <c r="BH118" s="58"/>
      <c r="BO118" s="57">
        <v>1</v>
      </c>
      <c r="BP118" s="124">
        <v>1</v>
      </c>
      <c r="BQ118" s="124"/>
      <c r="BR118" s="124">
        <v>1</v>
      </c>
      <c r="BS118" s="124">
        <v>1</v>
      </c>
      <c r="BT118" s="58"/>
      <c r="BU118" s="244" t="s">
        <v>1180</v>
      </c>
    </row>
    <row r="119" spans="1:73" s="51" customFormat="1" ht="30" customHeight="1" x14ac:dyDescent="0.2">
      <c r="A119" s="51">
        <v>117</v>
      </c>
      <c r="B119" s="51">
        <v>114</v>
      </c>
      <c r="C119" s="51" t="s">
        <v>124</v>
      </c>
      <c r="D119" s="57">
        <v>1</v>
      </c>
      <c r="E119" s="124"/>
      <c r="F119" s="124"/>
      <c r="G119" s="124"/>
      <c r="H119" s="124"/>
      <c r="I119" s="124">
        <v>1</v>
      </c>
      <c r="J119" s="124"/>
      <c r="K119" s="124"/>
      <c r="L119" s="124"/>
      <c r="M119" s="124"/>
      <c r="N119" s="124"/>
      <c r="O119" s="124"/>
      <c r="P119" s="124"/>
      <c r="Q119" s="124"/>
      <c r="R119" s="124"/>
      <c r="S119" s="124"/>
      <c r="T119" s="124"/>
      <c r="U119" s="124"/>
      <c r="V119" s="124"/>
      <c r="W119" s="124"/>
      <c r="X119" s="58"/>
      <c r="Y119" s="177" t="s">
        <v>1182</v>
      </c>
      <c r="AG119" s="57"/>
      <c r="AH119" s="124"/>
      <c r="AI119" s="124"/>
      <c r="AJ119" s="124"/>
      <c r="AK119" s="124"/>
      <c r="AL119" s="58"/>
      <c r="AW119" s="57"/>
      <c r="AX119" s="124"/>
      <c r="AY119" s="124"/>
      <c r="AZ119" s="124"/>
      <c r="BA119" s="124"/>
      <c r="BB119" s="124"/>
      <c r="BC119" s="124"/>
      <c r="BD119" s="124"/>
      <c r="BE119" s="124"/>
      <c r="BF119" s="124"/>
      <c r="BG119" s="124"/>
      <c r="BH119" s="58"/>
      <c r="BJ119" s="51">
        <v>1</v>
      </c>
      <c r="BO119" s="57">
        <v>1</v>
      </c>
      <c r="BP119" s="124">
        <v>1</v>
      </c>
      <c r="BQ119" s="124">
        <v>1</v>
      </c>
      <c r="BR119" s="124"/>
      <c r="BS119" s="124">
        <v>1</v>
      </c>
      <c r="BT119" s="58"/>
      <c r="BU119" s="244" t="s">
        <v>1181</v>
      </c>
    </row>
    <row r="120" spans="1:73" s="51" customFormat="1" ht="30" customHeight="1" x14ac:dyDescent="0.2">
      <c r="A120" s="51">
        <v>118</v>
      </c>
      <c r="B120" s="51">
        <v>115</v>
      </c>
      <c r="C120" s="51" t="s">
        <v>124</v>
      </c>
      <c r="D120" s="57"/>
      <c r="E120" s="124"/>
      <c r="F120" s="124"/>
      <c r="G120" s="124"/>
      <c r="H120" s="124"/>
      <c r="I120" s="124">
        <v>1</v>
      </c>
      <c r="J120" s="124"/>
      <c r="K120" s="124"/>
      <c r="L120" s="124"/>
      <c r="M120" s="124"/>
      <c r="N120" s="124"/>
      <c r="O120" s="124"/>
      <c r="P120" s="124"/>
      <c r="Q120" s="124"/>
      <c r="R120" s="124"/>
      <c r="S120" s="124">
        <v>1</v>
      </c>
      <c r="T120" s="124"/>
      <c r="U120" s="124"/>
      <c r="V120" s="124"/>
      <c r="W120" s="124"/>
      <c r="X120" s="58"/>
      <c r="Y120" s="177" t="s">
        <v>422</v>
      </c>
      <c r="AG120" s="57"/>
      <c r="AH120" s="124"/>
      <c r="AI120" s="124"/>
      <c r="AJ120" s="124"/>
      <c r="AK120" s="124"/>
      <c r="AL120" s="58"/>
      <c r="AV120" s="51">
        <v>1</v>
      </c>
      <c r="AW120" s="57"/>
      <c r="AX120" s="124"/>
      <c r="AY120" s="124"/>
      <c r="AZ120" s="124"/>
      <c r="BA120" s="124"/>
      <c r="BB120" s="124"/>
      <c r="BC120" s="124"/>
      <c r="BD120" s="124"/>
      <c r="BE120" s="124"/>
      <c r="BF120" s="124"/>
      <c r="BG120" s="124"/>
      <c r="BH120" s="58"/>
      <c r="BO120" s="57">
        <v>1</v>
      </c>
      <c r="BP120" s="124">
        <v>1</v>
      </c>
      <c r="BQ120" s="124">
        <v>1</v>
      </c>
      <c r="BR120" s="124"/>
      <c r="BS120" s="124">
        <v>1</v>
      </c>
      <c r="BT120" s="58"/>
      <c r="BU120" s="244" t="s">
        <v>1183</v>
      </c>
    </row>
    <row r="121" spans="1:73" s="51" customFormat="1" ht="30" customHeight="1" x14ac:dyDescent="0.2">
      <c r="A121" s="51">
        <v>119</v>
      </c>
      <c r="B121" s="51">
        <v>116</v>
      </c>
      <c r="C121" s="51" t="s">
        <v>124</v>
      </c>
      <c r="D121" s="57"/>
      <c r="E121" s="124"/>
      <c r="F121" s="124">
        <v>1</v>
      </c>
      <c r="G121" s="124"/>
      <c r="H121" s="124"/>
      <c r="I121" s="124">
        <v>1</v>
      </c>
      <c r="J121" s="124"/>
      <c r="K121" s="124">
        <v>1</v>
      </c>
      <c r="L121" s="124"/>
      <c r="M121" s="124"/>
      <c r="N121" s="124"/>
      <c r="O121" s="124"/>
      <c r="P121" s="124"/>
      <c r="Q121" s="124"/>
      <c r="R121" s="124">
        <v>1</v>
      </c>
      <c r="S121" s="124"/>
      <c r="T121" s="124"/>
      <c r="U121" s="124"/>
      <c r="V121" s="124"/>
      <c r="W121" s="124"/>
      <c r="X121" s="58"/>
      <c r="Y121" s="177" t="s">
        <v>1185</v>
      </c>
      <c r="AF121" s="51">
        <v>1</v>
      </c>
      <c r="AG121" s="57"/>
      <c r="AH121" s="124"/>
      <c r="AI121" s="124"/>
      <c r="AJ121" s="124"/>
      <c r="AK121" s="124"/>
      <c r="AL121" s="58"/>
      <c r="AW121" s="57"/>
      <c r="AX121" s="124"/>
      <c r="AY121" s="124"/>
      <c r="AZ121" s="124"/>
      <c r="BA121" s="124"/>
      <c r="BB121" s="124"/>
      <c r="BC121" s="124"/>
      <c r="BD121" s="124"/>
      <c r="BE121" s="124"/>
      <c r="BF121" s="124"/>
      <c r="BG121" s="124"/>
      <c r="BH121" s="58"/>
      <c r="BO121" s="57">
        <v>1</v>
      </c>
      <c r="BP121" s="124">
        <v>1</v>
      </c>
      <c r="BQ121" s="124"/>
      <c r="BR121" s="124">
        <v>1</v>
      </c>
      <c r="BS121" s="124">
        <v>1</v>
      </c>
      <c r="BT121" s="58"/>
      <c r="BU121" s="244" t="s">
        <v>1184</v>
      </c>
    </row>
    <row r="122" spans="1:73" s="51" customFormat="1" ht="30" customHeight="1" x14ac:dyDescent="0.2">
      <c r="A122" s="51">
        <v>120</v>
      </c>
      <c r="B122" s="51">
        <v>117</v>
      </c>
      <c r="C122" s="51" t="s">
        <v>124</v>
      </c>
      <c r="D122" s="57"/>
      <c r="E122" s="124"/>
      <c r="F122" s="124"/>
      <c r="G122" s="124"/>
      <c r="H122" s="124"/>
      <c r="I122" s="124">
        <v>1</v>
      </c>
      <c r="J122" s="124"/>
      <c r="K122" s="124">
        <v>1</v>
      </c>
      <c r="L122" s="124"/>
      <c r="M122" s="124"/>
      <c r="N122" s="124"/>
      <c r="O122" s="124"/>
      <c r="P122" s="124"/>
      <c r="Q122" s="124"/>
      <c r="R122" s="124"/>
      <c r="S122" s="124">
        <v>1</v>
      </c>
      <c r="T122" s="124"/>
      <c r="U122" s="124"/>
      <c r="V122" s="124"/>
      <c r="W122" s="124"/>
      <c r="X122" s="58"/>
      <c r="Y122" s="177" t="s">
        <v>1187</v>
      </c>
      <c r="AG122" s="57"/>
      <c r="AH122" s="124"/>
      <c r="AI122" s="124"/>
      <c r="AJ122" s="124"/>
      <c r="AK122" s="124"/>
      <c r="AL122" s="58">
        <v>1</v>
      </c>
      <c r="AW122" s="57"/>
      <c r="AX122" s="124"/>
      <c r="AY122" s="124"/>
      <c r="AZ122" s="124"/>
      <c r="BA122" s="124"/>
      <c r="BB122" s="124"/>
      <c r="BC122" s="124"/>
      <c r="BD122" s="124"/>
      <c r="BE122" s="124"/>
      <c r="BF122" s="124"/>
      <c r="BG122" s="124"/>
      <c r="BH122" s="58"/>
      <c r="BO122" s="57">
        <v>1</v>
      </c>
      <c r="BP122" s="124">
        <v>1</v>
      </c>
      <c r="BQ122" s="124"/>
      <c r="BR122" s="124">
        <v>1</v>
      </c>
      <c r="BS122" s="124">
        <v>1</v>
      </c>
      <c r="BT122" s="58"/>
      <c r="BU122" s="244" t="s">
        <v>1186</v>
      </c>
    </row>
    <row r="123" spans="1:73" s="51" customFormat="1" ht="30" customHeight="1" x14ac:dyDescent="0.2">
      <c r="A123" s="51">
        <v>121</v>
      </c>
      <c r="B123" s="51">
        <v>118</v>
      </c>
      <c r="C123" s="51" t="s">
        <v>124</v>
      </c>
      <c r="D123" s="57">
        <v>1</v>
      </c>
      <c r="E123" s="124"/>
      <c r="F123" s="124">
        <v>1</v>
      </c>
      <c r="G123" s="124"/>
      <c r="H123" s="124"/>
      <c r="I123" s="124">
        <v>1</v>
      </c>
      <c r="J123" s="124"/>
      <c r="K123" s="124"/>
      <c r="L123" s="124"/>
      <c r="M123" s="124"/>
      <c r="N123" s="124"/>
      <c r="O123" s="124"/>
      <c r="P123" s="124"/>
      <c r="Q123" s="124"/>
      <c r="R123" s="124"/>
      <c r="S123" s="124">
        <v>1</v>
      </c>
      <c r="T123" s="124"/>
      <c r="U123" s="124"/>
      <c r="V123" s="124"/>
      <c r="W123" s="124"/>
      <c r="X123" s="58"/>
      <c r="Y123" s="177" t="s">
        <v>1189</v>
      </c>
      <c r="AG123" s="57"/>
      <c r="AH123" s="124"/>
      <c r="AI123" s="124"/>
      <c r="AJ123" s="124"/>
      <c r="AK123" s="124"/>
      <c r="AL123" s="58"/>
      <c r="AV123" s="51">
        <v>1</v>
      </c>
      <c r="AW123" s="57"/>
      <c r="AX123" s="124"/>
      <c r="AY123" s="124"/>
      <c r="AZ123" s="124"/>
      <c r="BA123" s="124"/>
      <c r="BB123" s="124"/>
      <c r="BC123" s="124"/>
      <c r="BD123" s="124"/>
      <c r="BE123" s="124"/>
      <c r="BF123" s="124"/>
      <c r="BG123" s="124"/>
      <c r="BH123" s="58"/>
      <c r="BO123" s="57">
        <v>1</v>
      </c>
      <c r="BP123" s="124">
        <v>1</v>
      </c>
      <c r="BQ123" s="124"/>
      <c r="BR123" s="124">
        <v>1</v>
      </c>
      <c r="BS123" s="124">
        <v>1</v>
      </c>
      <c r="BT123" s="58"/>
      <c r="BU123" s="244" t="s">
        <v>1188</v>
      </c>
    </row>
    <row r="124" spans="1:73" s="51" customFormat="1" ht="30" customHeight="1" x14ac:dyDescent="0.2">
      <c r="A124" s="51">
        <v>122</v>
      </c>
      <c r="B124" s="51">
        <v>119</v>
      </c>
      <c r="C124" s="51" t="s">
        <v>124</v>
      </c>
      <c r="D124" s="57"/>
      <c r="E124" s="124"/>
      <c r="F124" s="124">
        <v>1</v>
      </c>
      <c r="G124" s="124"/>
      <c r="H124" s="124"/>
      <c r="I124" s="124">
        <v>1</v>
      </c>
      <c r="J124" s="124"/>
      <c r="K124" s="124"/>
      <c r="L124" s="124">
        <v>1</v>
      </c>
      <c r="M124" s="124">
        <v>1</v>
      </c>
      <c r="N124" s="124"/>
      <c r="O124" s="124"/>
      <c r="P124" s="124"/>
      <c r="Q124" s="124"/>
      <c r="R124" s="124"/>
      <c r="S124" s="124"/>
      <c r="T124" s="124"/>
      <c r="U124" s="124"/>
      <c r="V124" s="124"/>
      <c r="W124" s="124"/>
      <c r="X124" s="58"/>
      <c r="Y124" s="177" t="s">
        <v>1191</v>
      </c>
      <c r="AG124" s="57"/>
      <c r="AH124" s="124"/>
      <c r="AI124" s="124"/>
      <c r="AJ124" s="124"/>
      <c r="AK124" s="124"/>
      <c r="AL124" s="58"/>
      <c r="AW124" s="57"/>
      <c r="AX124" s="124"/>
      <c r="AY124" s="124"/>
      <c r="AZ124" s="124"/>
      <c r="BA124" s="124"/>
      <c r="BB124" s="124"/>
      <c r="BC124" s="124"/>
      <c r="BD124" s="124"/>
      <c r="BE124" s="124"/>
      <c r="BF124" s="124"/>
      <c r="BG124" s="124"/>
      <c r="BH124" s="58"/>
      <c r="BJ124" s="51">
        <v>1</v>
      </c>
      <c r="BO124" s="57">
        <v>1</v>
      </c>
      <c r="BP124" s="124">
        <v>1</v>
      </c>
      <c r="BQ124" s="124">
        <v>1</v>
      </c>
      <c r="BR124" s="124"/>
      <c r="BS124" s="124">
        <v>1</v>
      </c>
      <c r="BT124" s="58"/>
      <c r="BU124" s="244" t="s">
        <v>1190</v>
      </c>
    </row>
    <row r="125" spans="1:73" s="51" customFormat="1" ht="30" customHeight="1" x14ac:dyDescent="0.2">
      <c r="A125" s="51">
        <v>123</v>
      </c>
      <c r="B125" s="51">
        <v>120</v>
      </c>
      <c r="C125" s="51" t="s">
        <v>124</v>
      </c>
      <c r="D125" s="57">
        <v>1</v>
      </c>
      <c r="E125" s="124"/>
      <c r="F125" s="124">
        <v>1</v>
      </c>
      <c r="G125" s="124"/>
      <c r="H125" s="124"/>
      <c r="I125" s="124">
        <v>1</v>
      </c>
      <c r="J125" s="124"/>
      <c r="K125" s="124"/>
      <c r="L125" s="124"/>
      <c r="M125" s="124"/>
      <c r="N125" s="124"/>
      <c r="O125" s="124"/>
      <c r="P125" s="124"/>
      <c r="Q125" s="124"/>
      <c r="R125" s="124"/>
      <c r="S125" s="124">
        <v>1</v>
      </c>
      <c r="T125" s="124"/>
      <c r="U125" s="124"/>
      <c r="V125" s="124"/>
      <c r="W125" s="124"/>
      <c r="X125" s="58"/>
      <c r="Y125" s="177" t="s">
        <v>1193</v>
      </c>
      <c r="AG125" s="57"/>
      <c r="AH125" s="124"/>
      <c r="AI125" s="124"/>
      <c r="AJ125" s="124"/>
      <c r="AK125" s="124"/>
      <c r="AL125" s="58"/>
      <c r="AV125" s="51">
        <v>1</v>
      </c>
      <c r="AW125" s="57"/>
      <c r="AX125" s="124"/>
      <c r="AY125" s="124"/>
      <c r="AZ125" s="124"/>
      <c r="BA125" s="124"/>
      <c r="BB125" s="124"/>
      <c r="BC125" s="124"/>
      <c r="BD125" s="124"/>
      <c r="BE125" s="124"/>
      <c r="BF125" s="124"/>
      <c r="BG125" s="124"/>
      <c r="BH125" s="58"/>
      <c r="BO125" s="57">
        <v>1</v>
      </c>
      <c r="BP125" s="124">
        <v>1</v>
      </c>
      <c r="BQ125" s="124"/>
      <c r="BR125" s="124">
        <v>1</v>
      </c>
      <c r="BS125" s="124">
        <v>1</v>
      </c>
      <c r="BT125" s="58"/>
      <c r="BU125" s="244" t="s">
        <v>1192</v>
      </c>
    </row>
    <row r="126" spans="1:73" s="51" customFormat="1" ht="30" customHeight="1" x14ac:dyDescent="0.2">
      <c r="A126" s="51">
        <v>124</v>
      </c>
      <c r="B126" s="51">
        <v>121</v>
      </c>
      <c r="C126" s="51" t="s">
        <v>124</v>
      </c>
      <c r="D126" s="57"/>
      <c r="E126" s="124">
        <v>1</v>
      </c>
      <c r="F126" s="124"/>
      <c r="G126" s="124">
        <v>1</v>
      </c>
      <c r="H126" s="124"/>
      <c r="I126" s="124">
        <v>1</v>
      </c>
      <c r="J126" s="124"/>
      <c r="K126" s="124"/>
      <c r="L126" s="124"/>
      <c r="M126" s="124"/>
      <c r="N126" s="124"/>
      <c r="O126" s="124"/>
      <c r="P126" s="124"/>
      <c r="Q126" s="124"/>
      <c r="R126" s="124"/>
      <c r="S126" s="124"/>
      <c r="T126" s="124"/>
      <c r="U126" s="124"/>
      <c r="V126" s="124"/>
      <c r="W126" s="124"/>
      <c r="X126" s="58"/>
      <c r="Y126" s="177" t="s">
        <v>1195</v>
      </c>
      <c r="AG126" s="57"/>
      <c r="AH126" s="124"/>
      <c r="AI126" s="124"/>
      <c r="AJ126" s="124"/>
      <c r="AK126" s="124"/>
      <c r="AL126" s="58"/>
      <c r="AW126" s="57"/>
      <c r="AX126" s="124"/>
      <c r="AY126" s="124"/>
      <c r="AZ126" s="124"/>
      <c r="BA126" s="124"/>
      <c r="BB126" s="124"/>
      <c r="BC126" s="124"/>
      <c r="BD126" s="124"/>
      <c r="BE126" s="124"/>
      <c r="BF126" s="124"/>
      <c r="BG126" s="124"/>
      <c r="BH126" s="58">
        <v>1</v>
      </c>
      <c r="BO126" s="57">
        <v>1</v>
      </c>
      <c r="BP126" s="124">
        <v>1</v>
      </c>
      <c r="BQ126" s="124">
        <v>1</v>
      </c>
      <c r="BR126" s="124"/>
      <c r="BS126" s="124">
        <v>1</v>
      </c>
      <c r="BT126" s="58"/>
      <c r="BU126" s="67" t="s">
        <v>1194</v>
      </c>
    </row>
    <row r="127" spans="1:73" s="51" customFormat="1" ht="30" customHeight="1" x14ac:dyDescent="0.2">
      <c r="A127" s="51">
        <v>125</v>
      </c>
      <c r="B127" s="51">
        <v>122</v>
      </c>
      <c r="C127" s="51" t="s">
        <v>124</v>
      </c>
      <c r="D127" s="57">
        <v>1</v>
      </c>
      <c r="E127" s="124">
        <v>1</v>
      </c>
      <c r="F127" s="124">
        <v>1</v>
      </c>
      <c r="G127" s="124"/>
      <c r="H127" s="124">
        <v>1</v>
      </c>
      <c r="I127" s="124">
        <v>1</v>
      </c>
      <c r="J127" s="124"/>
      <c r="K127" s="124">
        <v>1</v>
      </c>
      <c r="L127" s="124"/>
      <c r="M127" s="124"/>
      <c r="N127" s="124"/>
      <c r="O127" s="124"/>
      <c r="P127" s="124"/>
      <c r="Q127" s="124"/>
      <c r="R127" s="124"/>
      <c r="S127" s="124"/>
      <c r="T127" s="124"/>
      <c r="U127" s="124"/>
      <c r="V127" s="124"/>
      <c r="W127" s="124"/>
      <c r="X127" s="58"/>
      <c r="Y127" s="177" t="s">
        <v>1197</v>
      </c>
      <c r="AB127" s="51">
        <v>1</v>
      </c>
      <c r="AG127" s="57"/>
      <c r="AH127" s="124"/>
      <c r="AI127" s="124"/>
      <c r="AJ127" s="124"/>
      <c r="AK127" s="124"/>
      <c r="AL127" s="58"/>
      <c r="AW127" s="57"/>
      <c r="AX127" s="124"/>
      <c r="AY127" s="124"/>
      <c r="AZ127" s="124"/>
      <c r="BA127" s="124"/>
      <c r="BB127" s="124"/>
      <c r="BC127" s="124"/>
      <c r="BD127" s="124"/>
      <c r="BE127" s="124"/>
      <c r="BF127" s="124"/>
      <c r="BG127" s="124"/>
      <c r="BH127" s="58"/>
      <c r="BO127" s="57">
        <v>1</v>
      </c>
      <c r="BP127" s="124">
        <v>1</v>
      </c>
      <c r="BQ127" s="124"/>
      <c r="BR127" s="124">
        <v>1</v>
      </c>
      <c r="BS127" s="124">
        <v>1</v>
      </c>
      <c r="BT127" s="58"/>
      <c r="BU127" s="244" t="s">
        <v>1196</v>
      </c>
    </row>
    <row r="128" spans="1:73" s="51" customFormat="1" ht="30" customHeight="1" x14ac:dyDescent="0.2">
      <c r="A128" s="51">
        <v>126</v>
      </c>
      <c r="B128" s="51">
        <v>123</v>
      </c>
      <c r="C128" s="51" t="s">
        <v>124</v>
      </c>
      <c r="D128" s="57"/>
      <c r="E128" s="124"/>
      <c r="F128" s="124"/>
      <c r="G128" s="124"/>
      <c r="H128" s="124"/>
      <c r="I128" s="124">
        <v>1</v>
      </c>
      <c r="J128" s="124"/>
      <c r="K128" s="124"/>
      <c r="L128" s="124"/>
      <c r="M128" s="124"/>
      <c r="N128" s="124"/>
      <c r="O128" s="124"/>
      <c r="P128" s="124"/>
      <c r="Q128" s="124"/>
      <c r="R128" s="124"/>
      <c r="S128" s="124"/>
      <c r="T128" s="124"/>
      <c r="U128" s="124"/>
      <c r="V128" s="124"/>
      <c r="W128" s="124"/>
      <c r="X128" s="58"/>
      <c r="Y128" s="177" t="s">
        <v>1199</v>
      </c>
      <c r="AG128" s="57"/>
      <c r="AH128" s="124"/>
      <c r="AI128" s="124"/>
      <c r="AJ128" s="124"/>
      <c r="AK128" s="124"/>
      <c r="AL128" s="58"/>
      <c r="AM128" s="51">
        <v>1</v>
      </c>
      <c r="AN128" s="51">
        <v>1</v>
      </c>
      <c r="AW128" s="57"/>
      <c r="AX128" s="124"/>
      <c r="AY128" s="124"/>
      <c r="AZ128" s="124"/>
      <c r="BA128" s="124"/>
      <c r="BB128" s="124"/>
      <c r="BC128" s="124"/>
      <c r="BD128" s="124"/>
      <c r="BE128" s="124"/>
      <c r="BF128" s="124"/>
      <c r="BG128" s="124"/>
      <c r="BH128" s="58"/>
      <c r="BO128" s="57">
        <v>1</v>
      </c>
      <c r="BP128" s="124">
        <v>1</v>
      </c>
      <c r="BQ128" s="124"/>
      <c r="BR128" s="124">
        <v>1</v>
      </c>
      <c r="BS128" s="124">
        <v>1</v>
      </c>
      <c r="BT128" s="58"/>
      <c r="BU128" s="244" t="s">
        <v>1198</v>
      </c>
    </row>
    <row r="129" spans="1:74" s="51" customFormat="1" ht="30" customHeight="1" x14ac:dyDescent="0.2">
      <c r="A129" s="51">
        <v>127</v>
      </c>
      <c r="B129" s="51">
        <v>124</v>
      </c>
      <c r="C129" s="51" t="s">
        <v>124</v>
      </c>
      <c r="D129" s="57">
        <v>1</v>
      </c>
      <c r="E129" s="124">
        <v>1</v>
      </c>
      <c r="F129" s="124">
        <v>1</v>
      </c>
      <c r="G129" s="124">
        <v>1</v>
      </c>
      <c r="H129" s="124"/>
      <c r="I129" s="124">
        <v>1</v>
      </c>
      <c r="J129" s="124"/>
      <c r="K129" s="124">
        <v>1</v>
      </c>
      <c r="L129" s="124"/>
      <c r="M129" s="124"/>
      <c r="N129" s="124">
        <v>1</v>
      </c>
      <c r="O129" s="124"/>
      <c r="P129" s="124">
        <v>1</v>
      </c>
      <c r="Q129" s="124"/>
      <c r="R129" s="124"/>
      <c r="S129" s="124"/>
      <c r="T129" s="124"/>
      <c r="U129" s="124"/>
      <c r="V129" s="124"/>
      <c r="W129" s="124"/>
      <c r="X129" s="58"/>
      <c r="Y129" s="177" t="s">
        <v>1201</v>
      </c>
      <c r="AG129" s="57"/>
      <c r="AH129" s="124"/>
      <c r="AI129" s="124"/>
      <c r="AJ129" s="124"/>
      <c r="AK129" s="124"/>
      <c r="AL129" s="58"/>
      <c r="AV129" s="51">
        <v>1</v>
      </c>
      <c r="AW129" s="57"/>
      <c r="AX129" s="124"/>
      <c r="AY129" s="124"/>
      <c r="AZ129" s="124"/>
      <c r="BA129" s="124"/>
      <c r="BB129" s="124"/>
      <c r="BC129" s="124"/>
      <c r="BD129" s="124"/>
      <c r="BE129" s="124"/>
      <c r="BF129" s="124"/>
      <c r="BG129" s="124"/>
      <c r="BH129" s="58"/>
      <c r="BO129" s="57">
        <v>1</v>
      </c>
      <c r="BP129" s="124">
        <v>1</v>
      </c>
      <c r="BQ129" s="124"/>
      <c r="BR129" s="124">
        <v>1</v>
      </c>
      <c r="BS129" s="124">
        <v>1</v>
      </c>
      <c r="BT129" s="58"/>
      <c r="BU129" s="244" t="s">
        <v>1200</v>
      </c>
    </row>
    <row r="130" spans="1:74" s="51" customFormat="1" ht="30" customHeight="1" x14ac:dyDescent="0.2">
      <c r="A130" s="51">
        <v>128</v>
      </c>
      <c r="B130" s="51">
        <v>125</v>
      </c>
      <c r="C130" s="51" t="s">
        <v>124</v>
      </c>
      <c r="D130" s="57">
        <v>1</v>
      </c>
      <c r="E130" s="124">
        <v>1</v>
      </c>
      <c r="F130" s="124">
        <v>1</v>
      </c>
      <c r="G130" s="124"/>
      <c r="H130" s="124"/>
      <c r="I130" s="124">
        <v>1</v>
      </c>
      <c r="J130" s="124"/>
      <c r="K130" s="124">
        <v>1</v>
      </c>
      <c r="L130" s="124"/>
      <c r="M130" s="124"/>
      <c r="N130" s="124">
        <v>1</v>
      </c>
      <c r="O130" s="124"/>
      <c r="P130" s="124">
        <v>1</v>
      </c>
      <c r="Q130" s="124"/>
      <c r="R130" s="124"/>
      <c r="S130" s="124"/>
      <c r="T130" s="124"/>
      <c r="U130" s="124"/>
      <c r="V130" s="124"/>
      <c r="W130" s="124"/>
      <c r="X130" s="58"/>
      <c r="Y130" s="177" t="s">
        <v>1203</v>
      </c>
      <c r="AG130" s="57"/>
      <c r="AH130" s="124"/>
      <c r="AI130" s="124"/>
      <c r="AJ130" s="124"/>
      <c r="AK130" s="124"/>
      <c r="AL130" s="58"/>
      <c r="AM130" s="51">
        <v>1</v>
      </c>
      <c r="AW130" s="57"/>
      <c r="AX130" s="124"/>
      <c r="AY130" s="124"/>
      <c r="AZ130" s="124"/>
      <c r="BA130" s="124"/>
      <c r="BB130" s="124"/>
      <c r="BC130" s="124"/>
      <c r="BD130" s="124"/>
      <c r="BE130" s="124"/>
      <c r="BF130" s="124"/>
      <c r="BG130" s="124"/>
      <c r="BH130" s="58"/>
      <c r="BO130" s="57">
        <v>1</v>
      </c>
      <c r="BP130" s="124">
        <v>1</v>
      </c>
      <c r="BQ130" s="124">
        <v>1</v>
      </c>
      <c r="BR130" s="124"/>
      <c r="BS130" s="124">
        <v>1</v>
      </c>
      <c r="BT130" s="58"/>
      <c r="BU130" s="244" t="s">
        <v>1202</v>
      </c>
    </row>
    <row r="131" spans="1:74" s="51" customFormat="1" ht="30" customHeight="1" x14ac:dyDescent="0.2">
      <c r="A131" s="51">
        <v>129</v>
      </c>
      <c r="B131" s="51">
        <v>126</v>
      </c>
      <c r="C131" s="51" t="s">
        <v>124</v>
      </c>
      <c r="D131" s="57">
        <v>1</v>
      </c>
      <c r="E131" s="124">
        <v>1</v>
      </c>
      <c r="F131" s="124"/>
      <c r="G131" s="124"/>
      <c r="H131" s="124">
        <v>1</v>
      </c>
      <c r="I131" s="124">
        <v>1</v>
      </c>
      <c r="J131" s="124"/>
      <c r="K131" s="124">
        <v>1</v>
      </c>
      <c r="L131" s="124"/>
      <c r="M131" s="124"/>
      <c r="N131" s="124">
        <v>1</v>
      </c>
      <c r="O131" s="124"/>
      <c r="P131" s="124">
        <v>1</v>
      </c>
      <c r="Q131" s="124"/>
      <c r="R131" s="124"/>
      <c r="S131" s="124"/>
      <c r="T131" s="124"/>
      <c r="U131" s="124"/>
      <c r="V131" s="124"/>
      <c r="W131" s="124"/>
      <c r="X131" s="58"/>
      <c r="Y131" s="177" t="s">
        <v>1205</v>
      </c>
      <c r="AG131" s="57"/>
      <c r="AH131" s="124"/>
      <c r="AI131" s="124"/>
      <c r="AJ131" s="124"/>
      <c r="AK131" s="124"/>
      <c r="AL131" s="58"/>
      <c r="AN131" s="51">
        <v>1</v>
      </c>
      <c r="AW131" s="57"/>
      <c r="AX131" s="124"/>
      <c r="AY131" s="124"/>
      <c r="AZ131" s="124"/>
      <c r="BA131" s="124"/>
      <c r="BB131" s="124"/>
      <c r="BC131" s="124"/>
      <c r="BD131" s="124"/>
      <c r="BE131" s="124"/>
      <c r="BF131" s="124"/>
      <c r="BG131" s="124"/>
      <c r="BH131" s="58"/>
      <c r="BO131" s="57">
        <v>1</v>
      </c>
      <c r="BP131" s="124">
        <v>1</v>
      </c>
      <c r="BQ131" s="124"/>
      <c r="BR131" s="124">
        <v>1</v>
      </c>
      <c r="BS131" s="124">
        <v>1</v>
      </c>
      <c r="BT131" s="58"/>
      <c r="BU131" s="244" t="s">
        <v>1204</v>
      </c>
      <c r="BV131" s="61"/>
    </row>
    <row r="132" spans="1:74" s="51" customFormat="1" ht="30" customHeight="1" x14ac:dyDescent="0.2">
      <c r="A132" s="51">
        <v>130</v>
      </c>
      <c r="B132" s="51">
        <v>127</v>
      </c>
      <c r="C132" s="51" t="s">
        <v>124</v>
      </c>
      <c r="D132" s="57">
        <v>1</v>
      </c>
      <c r="E132" s="124"/>
      <c r="F132" s="124"/>
      <c r="G132" s="124"/>
      <c r="H132" s="124"/>
      <c r="I132" s="124">
        <v>1</v>
      </c>
      <c r="J132" s="124"/>
      <c r="K132" s="124">
        <v>1</v>
      </c>
      <c r="L132" s="124"/>
      <c r="M132" s="124"/>
      <c r="N132" s="124"/>
      <c r="O132" s="124"/>
      <c r="P132" s="124"/>
      <c r="Q132" s="124">
        <v>1</v>
      </c>
      <c r="R132" s="124"/>
      <c r="S132" s="124"/>
      <c r="T132" s="124"/>
      <c r="U132" s="124"/>
      <c r="V132" s="124"/>
      <c r="W132" s="124"/>
      <c r="X132" s="58"/>
      <c r="Y132" s="177" t="s">
        <v>1207</v>
      </c>
      <c r="AG132" s="57"/>
      <c r="AH132" s="124"/>
      <c r="AI132" s="124"/>
      <c r="AJ132" s="124"/>
      <c r="AK132" s="124"/>
      <c r="AL132" s="58"/>
      <c r="AV132" s="51">
        <v>1</v>
      </c>
      <c r="AW132" s="57"/>
      <c r="AX132" s="124"/>
      <c r="AY132" s="124"/>
      <c r="AZ132" s="124"/>
      <c r="BA132" s="124"/>
      <c r="BB132" s="124"/>
      <c r="BC132" s="124"/>
      <c r="BD132" s="124"/>
      <c r="BE132" s="124"/>
      <c r="BF132" s="124"/>
      <c r="BG132" s="124"/>
      <c r="BH132" s="58"/>
      <c r="BO132" s="57">
        <v>1</v>
      </c>
      <c r="BP132" s="124">
        <v>1</v>
      </c>
      <c r="BQ132" s="124"/>
      <c r="BR132" s="124">
        <v>1</v>
      </c>
      <c r="BS132" s="124">
        <v>1</v>
      </c>
      <c r="BT132" s="58"/>
      <c r="BU132" s="244" t="s">
        <v>1206</v>
      </c>
    </row>
    <row r="133" spans="1:74" s="51" customFormat="1" ht="30" customHeight="1" x14ac:dyDescent="0.2">
      <c r="A133" s="51">
        <v>131</v>
      </c>
      <c r="B133" s="51">
        <v>128</v>
      </c>
      <c r="C133" s="51" t="s">
        <v>124</v>
      </c>
      <c r="D133" s="57">
        <v>1</v>
      </c>
      <c r="E133" s="124">
        <v>1</v>
      </c>
      <c r="F133" s="124">
        <v>1</v>
      </c>
      <c r="G133" s="124">
        <v>1</v>
      </c>
      <c r="H133" s="124"/>
      <c r="I133" s="124"/>
      <c r="J133" s="124"/>
      <c r="K133" s="124">
        <v>1</v>
      </c>
      <c r="L133" s="124"/>
      <c r="M133" s="124"/>
      <c r="N133" s="124">
        <v>1</v>
      </c>
      <c r="O133" s="124"/>
      <c r="P133" s="124">
        <v>1</v>
      </c>
      <c r="Q133" s="124"/>
      <c r="R133" s="124"/>
      <c r="S133" s="124">
        <v>1</v>
      </c>
      <c r="T133" s="124"/>
      <c r="U133" s="124"/>
      <c r="V133" s="124"/>
      <c r="W133" s="124"/>
      <c r="X133" s="58"/>
      <c r="Y133" s="177" t="s">
        <v>1209</v>
      </c>
      <c r="AG133" s="57"/>
      <c r="AH133" s="124"/>
      <c r="AI133" s="124"/>
      <c r="AJ133" s="124"/>
      <c r="AK133" s="124"/>
      <c r="AL133" s="58"/>
      <c r="AV133" s="51">
        <v>1</v>
      </c>
      <c r="AW133" s="57"/>
      <c r="AX133" s="124"/>
      <c r="AY133" s="124"/>
      <c r="AZ133" s="124"/>
      <c r="BA133" s="124"/>
      <c r="BB133" s="124"/>
      <c r="BC133" s="124"/>
      <c r="BD133" s="124"/>
      <c r="BE133" s="124"/>
      <c r="BF133" s="124"/>
      <c r="BG133" s="124"/>
      <c r="BH133" s="58"/>
      <c r="BO133" s="57">
        <v>1</v>
      </c>
      <c r="BP133" s="124">
        <v>1</v>
      </c>
      <c r="BQ133" s="124"/>
      <c r="BR133" s="124">
        <v>1</v>
      </c>
      <c r="BS133" s="124"/>
      <c r="BT133" s="58">
        <v>1</v>
      </c>
      <c r="BU133" s="244" t="s">
        <v>1208</v>
      </c>
    </row>
    <row r="134" spans="1:74" s="51" customFormat="1" ht="30" customHeight="1" x14ac:dyDescent="0.2">
      <c r="A134" s="51">
        <v>132</v>
      </c>
      <c r="B134" s="51">
        <v>129</v>
      </c>
      <c r="C134" s="51" t="s">
        <v>124</v>
      </c>
      <c r="D134" s="57"/>
      <c r="E134" s="124"/>
      <c r="F134" s="124"/>
      <c r="G134" s="124"/>
      <c r="H134" s="124"/>
      <c r="I134" s="124">
        <v>1</v>
      </c>
      <c r="J134" s="124"/>
      <c r="K134" s="124"/>
      <c r="L134" s="124"/>
      <c r="M134" s="124"/>
      <c r="N134" s="124">
        <v>1</v>
      </c>
      <c r="O134" s="124"/>
      <c r="P134" s="124">
        <v>1</v>
      </c>
      <c r="Q134" s="124"/>
      <c r="R134" s="124"/>
      <c r="S134" s="124"/>
      <c r="T134" s="124"/>
      <c r="U134" s="124"/>
      <c r="V134" s="124"/>
      <c r="W134" s="124"/>
      <c r="X134" s="58"/>
      <c r="Y134" s="177" t="s">
        <v>81</v>
      </c>
      <c r="AG134" s="57"/>
      <c r="AH134" s="124"/>
      <c r="AI134" s="124"/>
      <c r="AJ134" s="124"/>
      <c r="AK134" s="124"/>
      <c r="AL134" s="58"/>
      <c r="AV134" s="51">
        <v>1</v>
      </c>
      <c r="AW134" s="57"/>
      <c r="AX134" s="124"/>
      <c r="AY134" s="124"/>
      <c r="AZ134" s="124"/>
      <c r="BA134" s="124"/>
      <c r="BB134" s="124"/>
      <c r="BC134" s="124"/>
      <c r="BD134" s="124"/>
      <c r="BE134" s="124"/>
      <c r="BF134" s="124"/>
      <c r="BG134" s="124"/>
      <c r="BH134" s="58"/>
      <c r="BO134" s="57">
        <v>1</v>
      </c>
      <c r="BP134" s="124">
        <v>1</v>
      </c>
      <c r="BQ134" s="124"/>
      <c r="BR134" s="124">
        <v>1</v>
      </c>
      <c r="BS134" s="124"/>
      <c r="BT134" s="58">
        <v>1</v>
      </c>
      <c r="BU134" s="244" t="s">
        <v>1210</v>
      </c>
    </row>
    <row r="135" spans="1:74" s="51" customFormat="1" ht="30" customHeight="1" x14ac:dyDescent="0.2">
      <c r="A135" s="51">
        <v>133</v>
      </c>
      <c r="B135" s="51">
        <v>130</v>
      </c>
      <c r="C135" s="51" t="s">
        <v>124</v>
      </c>
      <c r="D135" s="57"/>
      <c r="E135" s="124"/>
      <c r="F135" s="124">
        <v>1</v>
      </c>
      <c r="G135" s="124"/>
      <c r="H135" s="124">
        <v>1</v>
      </c>
      <c r="I135" s="124">
        <v>1</v>
      </c>
      <c r="J135" s="124"/>
      <c r="K135" s="124"/>
      <c r="L135" s="124"/>
      <c r="M135" s="124"/>
      <c r="N135" s="124"/>
      <c r="O135" s="124"/>
      <c r="P135" s="124">
        <v>1</v>
      </c>
      <c r="Q135" s="124"/>
      <c r="R135" s="124">
        <v>1</v>
      </c>
      <c r="S135" s="124"/>
      <c r="T135" s="124"/>
      <c r="U135" s="124"/>
      <c r="V135" s="124"/>
      <c r="W135" s="124"/>
      <c r="X135" s="58"/>
      <c r="Y135" s="177" t="s">
        <v>1212</v>
      </c>
      <c r="AG135" s="57"/>
      <c r="AH135" s="124"/>
      <c r="AI135" s="124"/>
      <c r="AJ135" s="124"/>
      <c r="AK135" s="124"/>
      <c r="AL135" s="58"/>
      <c r="AV135" s="51">
        <v>1</v>
      </c>
      <c r="AW135" s="57"/>
      <c r="AX135" s="124"/>
      <c r="AY135" s="124"/>
      <c r="AZ135" s="124"/>
      <c r="BA135" s="124"/>
      <c r="BB135" s="124"/>
      <c r="BC135" s="124"/>
      <c r="BD135" s="124"/>
      <c r="BE135" s="124"/>
      <c r="BF135" s="124"/>
      <c r="BG135" s="124"/>
      <c r="BH135" s="58"/>
      <c r="BO135" s="57">
        <v>1</v>
      </c>
      <c r="BP135" s="124">
        <v>1</v>
      </c>
      <c r="BQ135" s="124"/>
      <c r="BR135" s="124">
        <v>1</v>
      </c>
      <c r="BS135" s="124">
        <v>1</v>
      </c>
      <c r="BT135" s="58"/>
      <c r="BU135" s="244" t="s">
        <v>1211</v>
      </c>
    </row>
    <row r="136" spans="1:74" s="51" customFormat="1" ht="30" customHeight="1" x14ac:dyDescent="0.2">
      <c r="A136" s="51">
        <v>134</v>
      </c>
      <c r="B136" s="51">
        <v>131</v>
      </c>
      <c r="C136" s="51" t="s">
        <v>124</v>
      </c>
      <c r="D136" s="57"/>
      <c r="E136" s="124"/>
      <c r="F136" s="124"/>
      <c r="G136" s="124"/>
      <c r="H136" s="124"/>
      <c r="I136" s="124">
        <v>1</v>
      </c>
      <c r="J136" s="124"/>
      <c r="K136" s="124"/>
      <c r="L136" s="124"/>
      <c r="M136" s="124"/>
      <c r="N136" s="124"/>
      <c r="O136" s="124"/>
      <c r="P136" s="124">
        <v>1</v>
      </c>
      <c r="Q136" s="124"/>
      <c r="R136" s="124"/>
      <c r="S136" s="124"/>
      <c r="T136" s="124"/>
      <c r="U136" s="124"/>
      <c r="V136" s="124"/>
      <c r="W136" s="124"/>
      <c r="X136" s="58"/>
      <c r="Y136" s="177" t="s">
        <v>81</v>
      </c>
      <c r="AG136" s="57"/>
      <c r="AH136" s="124"/>
      <c r="AI136" s="124"/>
      <c r="AJ136" s="124"/>
      <c r="AK136" s="124"/>
      <c r="AL136" s="58"/>
      <c r="AV136" s="51">
        <v>1</v>
      </c>
      <c r="AW136" s="57"/>
      <c r="AX136" s="124"/>
      <c r="AY136" s="124"/>
      <c r="AZ136" s="124"/>
      <c r="BA136" s="124"/>
      <c r="BB136" s="124"/>
      <c r="BC136" s="124"/>
      <c r="BD136" s="124"/>
      <c r="BE136" s="124"/>
      <c r="BF136" s="124"/>
      <c r="BG136" s="124"/>
      <c r="BH136" s="58"/>
      <c r="BO136" s="57">
        <v>1</v>
      </c>
      <c r="BP136" s="124">
        <v>1</v>
      </c>
      <c r="BQ136" s="124"/>
      <c r="BR136" s="124">
        <v>1</v>
      </c>
      <c r="BS136" s="124">
        <v>1</v>
      </c>
      <c r="BT136" s="58"/>
      <c r="BU136" s="244" t="s">
        <v>1213</v>
      </c>
    </row>
    <row r="137" spans="1:74" s="51" customFormat="1" ht="30" customHeight="1" x14ac:dyDescent="0.2">
      <c r="A137" s="51">
        <v>135</v>
      </c>
      <c r="B137" s="51">
        <v>132</v>
      </c>
      <c r="C137" s="51" t="s">
        <v>124</v>
      </c>
      <c r="D137" s="57">
        <v>1</v>
      </c>
      <c r="E137" s="124"/>
      <c r="F137" s="124"/>
      <c r="G137" s="124"/>
      <c r="H137" s="124"/>
      <c r="I137" s="124">
        <v>1</v>
      </c>
      <c r="J137" s="124"/>
      <c r="K137" s="124"/>
      <c r="L137" s="124"/>
      <c r="M137" s="124"/>
      <c r="N137" s="124"/>
      <c r="O137" s="124"/>
      <c r="P137" s="124"/>
      <c r="Q137" s="124"/>
      <c r="R137" s="124"/>
      <c r="S137" s="124"/>
      <c r="T137" s="124"/>
      <c r="U137" s="124"/>
      <c r="V137" s="124"/>
      <c r="W137" s="124"/>
      <c r="X137" s="58"/>
      <c r="Y137" s="177" t="s">
        <v>1215</v>
      </c>
      <c r="Z137" s="51">
        <v>1</v>
      </c>
      <c r="AG137" s="57"/>
      <c r="AH137" s="124"/>
      <c r="AI137" s="124"/>
      <c r="AJ137" s="124"/>
      <c r="AK137" s="124"/>
      <c r="AL137" s="58">
        <v>1</v>
      </c>
      <c r="AW137" s="57"/>
      <c r="AX137" s="124"/>
      <c r="AY137" s="124"/>
      <c r="AZ137" s="124"/>
      <c r="BA137" s="124"/>
      <c r="BB137" s="124"/>
      <c r="BC137" s="124"/>
      <c r="BD137" s="124"/>
      <c r="BE137" s="124"/>
      <c r="BF137" s="124">
        <v>1</v>
      </c>
      <c r="BG137" s="124">
        <v>1</v>
      </c>
      <c r="BH137" s="58"/>
      <c r="BO137" s="57">
        <v>1</v>
      </c>
      <c r="BP137" s="124">
        <v>1</v>
      </c>
      <c r="BQ137" s="124"/>
      <c r="BR137" s="124">
        <v>1</v>
      </c>
      <c r="BS137" s="124">
        <v>1</v>
      </c>
      <c r="BT137" s="58"/>
      <c r="BU137" s="244" t="s">
        <v>1214</v>
      </c>
    </row>
    <row r="138" spans="1:74" s="51" customFormat="1" ht="30" customHeight="1" x14ac:dyDescent="0.2">
      <c r="A138" s="51">
        <v>136</v>
      </c>
      <c r="B138" s="51">
        <v>133</v>
      </c>
      <c r="C138" s="51" t="s">
        <v>124</v>
      </c>
      <c r="D138" s="57">
        <v>1</v>
      </c>
      <c r="E138" s="124"/>
      <c r="F138" s="124"/>
      <c r="G138" s="124"/>
      <c r="H138" s="124"/>
      <c r="I138" s="124">
        <v>1</v>
      </c>
      <c r="J138" s="124"/>
      <c r="K138" s="124"/>
      <c r="L138" s="124"/>
      <c r="M138" s="124"/>
      <c r="N138" s="124"/>
      <c r="O138" s="124"/>
      <c r="P138" s="124"/>
      <c r="Q138" s="124"/>
      <c r="R138" s="124"/>
      <c r="S138" s="124"/>
      <c r="T138" s="124"/>
      <c r="U138" s="124"/>
      <c r="V138" s="124"/>
      <c r="W138" s="124"/>
      <c r="X138" s="58"/>
      <c r="Y138" s="177" t="s">
        <v>1217</v>
      </c>
      <c r="AC138" s="51">
        <v>1</v>
      </c>
      <c r="AG138" s="57"/>
      <c r="AH138" s="124"/>
      <c r="AI138" s="124"/>
      <c r="AJ138" s="124"/>
      <c r="AK138" s="124"/>
      <c r="AL138" s="58"/>
      <c r="AW138" s="57"/>
      <c r="AX138" s="124"/>
      <c r="AY138" s="124"/>
      <c r="AZ138" s="124"/>
      <c r="BA138" s="124"/>
      <c r="BB138" s="124"/>
      <c r="BC138" s="124"/>
      <c r="BD138" s="124"/>
      <c r="BE138" s="124"/>
      <c r="BF138" s="124"/>
      <c r="BG138" s="124"/>
      <c r="BH138" s="58"/>
      <c r="BO138" s="57">
        <v>1</v>
      </c>
      <c r="BP138" s="124">
        <v>1</v>
      </c>
      <c r="BQ138" s="124"/>
      <c r="BR138" s="124">
        <v>1</v>
      </c>
      <c r="BS138" s="124">
        <v>1</v>
      </c>
      <c r="BT138" s="58"/>
      <c r="BU138" s="244" t="s">
        <v>1216</v>
      </c>
    </row>
    <row r="139" spans="1:74" s="51" customFormat="1" ht="30" customHeight="1" x14ac:dyDescent="0.2">
      <c r="A139" s="51">
        <v>137</v>
      </c>
      <c r="B139" s="51">
        <v>134</v>
      </c>
      <c r="C139" s="51" t="s">
        <v>124</v>
      </c>
      <c r="D139" s="57">
        <v>1</v>
      </c>
      <c r="E139" s="124"/>
      <c r="F139" s="124">
        <v>1</v>
      </c>
      <c r="G139" s="124">
        <v>1</v>
      </c>
      <c r="H139" s="124"/>
      <c r="I139" s="124">
        <v>1</v>
      </c>
      <c r="J139" s="124"/>
      <c r="K139" s="124"/>
      <c r="L139" s="124"/>
      <c r="M139" s="124"/>
      <c r="N139" s="124"/>
      <c r="O139" s="124"/>
      <c r="P139" s="124"/>
      <c r="Q139" s="124"/>
      <c r="R139" s="124"/>
      <c r="S139" s="124">
        <v>1</v>
      </c>
      <c r="T139" s="124"/>
      <c r="U139" s="124"/>
      <c r="V139" s="124"/>
      <c r="W139" s="124"/>
      <c r="X139" s="58"/>
      <c r="Y139" s="177" t="s">
        <v>1219</v>
      </c>
      <c r="AG139" s="57"/>
      <c r="AH139" s="124"/>
      <c r="AI139" s="124"/>
      <c r="AJ139" s="124"/>
      <c r="AK139" s="124"/>
      <c r="AL139" s="58"/>
      <c r="AV139" s="51">
        <v>1</v>
      </c>
      <c r="AW139" s="57"/>
      <c r="AX139" s="124"/>
      <c r="AY139" s="124"/>
      <c r="AZ139" s="124"/>
      <c r="BA139" s="124"/>
      <c r="BB139" s="124"/>
      <c r="BC139" s="124"/>
      <c r="BD139" s="124"/>
      <c r="BE139" s="124"/>
      <c r="BF139" s="124"/>
      <c r="BG139" s="124"/>
      <c r="BH139" s="58"/>
      <c r="BO139" s="57">
        <v>1</v>
      </c>
      <c r="BP139" s="124">
        <v>1</v>
      </c>
      <c r="BQ139" s="124"/>
      <c r="BR139" s="124">
        <v>1</v>
      </c>
      <c r="BS139" s="124">
        <v>1</v>
      </c>
      <c r="BT139" s="58"/>
      <c r="BU139" s="244" t="s">
        <v>1218</v>
      </c>
    </row>
    <row r="140" spans="1:74" s="51" customFormat="1" ht="30" customHeight="1" x14ac:dyDescent="0.2">
      <c r="A140" s="51">
        <v>138</v>
      </c>
      <c r="B140" s="51">
        <v>135</v>
      </c>
      <c r="C140" s="51" t="s">
        <v>124</v>
      </c>
      <c r="D140" s="57"/>
      <c r="E140" s="124"/>
      <c r="F140" s="124"/>
      <c r="G140" s="124"/>
      <c r="H140" s="124"/>
      <c r="I140" s="124"/>
      <c r="J140" s="124"/>
      <c r="K140" s="124">
        <v>1</v>
      </c>
      <c r="L140" s="124"/>
      <c r="M140" s="124"/>
      <c r="N140" s="124"/>
      <c r="O140" s="124"/>
      <c r="P140" s="124">
        <v>1</v>
      </c>
      <c r="Q140" s="124"/>
      <c r="R140" s="124"/>
      <c r="S140" s="124"/>
      <c r="T140" s="124"/>
      <c r="U140" s="124"/>
      <c r="V140" s="124"/>
      <c r="W140" s="124"/>
      <c r="X140" s="58"/>
      <c r="Y140" s="177" t="s">
        <v>1151</v>
      </c>
      <c r="BO140" s="57">
        <v>1</v>
      </c>
      <c r="BP140" s="124">
        <v>1</v>
      </c>
      <c r="BQ140" s="124"/>
      <c r="BR140" s="124">
        <v>1</v>
      </c>
      <c r="BS140" s="124">
        <v>1</v>
      </c>
      <c r="BT140" s="58"/>
      <c r="BU140" s="244" t="s">
        <v>1220</v>
      </c>
    </row>
    <row r="141" spans="1:74" s="51" customFormat="1" ht="30" customHeight="1" x14ac:dyDescent="0.2">
      <c r="A141" s="51">
        <v>140</v>
      </c>
      <c r="B141" s="51">
        <v>136</v>
      </c>
      <c r="C141" s="51" t="s">
        <v>124</v>
      </c>
      <c r="D141" s="57">
        <v>1</v>
      </c>
      <c r="E141" s="124">
        <v>1</v>
      </c>
      <c r="F141" s="124">
        <v>1</v>
      </c>
      <c r="G141" s="124"/>
      <c r="H141" s="124"/>
      <c r="I141" s="124">
        <v>1</v>
      </c>
      <c r="J141" s="124"/>
      <c r="K141" s="124"/>
      <c r="L141" s="124"/>
      <c r="M141" s="124"/>
      <c r="N141" s="124"/>
      <c r="O141" s="124"/>
      <c r="P141" s="124"/>
      <c r="Q141" s="124"/>
      <c r="R141" s="124"/>
      <c r="S141" s="124"/>
      <c r="T141" s="124"/>
      <c r="U141" s="124"/>
      <c r="V141" s="124"/>
      <c r="W141" s="124"/>
      <c r="X141" s="58"/>
      <c r="Y141" s="177" t="s">
        <v>1222</v>
      </c>
      <c r="AG141" s="57"/>
      <c r="AH141" s="124"/>
      <c r="AI141" s="124"/>
      <c r="AJ141" s="124"/>
      <c r="AK141" s="124"/>
      <c r="AL141" s="58"/>
      <c r="AW141" s="57"/>
      <c r="AX141" s="124"/>
      <c r="AY141" s="124"/>
      <c r="AZ141" s="124"/>
      <c r="BA141" s="124"/>
      <c r="BB141" s="124"/>
      <c r="BC141" s="124">
        <v>1</v>
      </c>
      <c r="BD141" s="124"/>
      <c r="BE141" s="124"/>
      <c r="BF141" s="124">
        <v>1</v>
      </c>
      <c r="BG141" s="124"/>
      <c r="BH141" s="58"/>
      <c r="BO141" s="57">
        <v>1</v>
      </c>
      <c r="BP141" s="124">
        <v>1</v>
      </c>
      <c r="BQ141" s="124"/>
      <c r="BR141" s="124">
        <v>1</v>
      </c>
      <c r="BS141" s="124">
        <v>1</v>
      </c>
      <c r="BT141" s="58"/>
      <c r="BU141" s="67" t="s">
        <v>1221</v>
      </c>
    </row>
    <row r="142" spans="1:74" s="51" customFormat="1" ht="30" customHeight="1" x14ac:dyDescent="0.2">
      <c r="A142" s="51">
        <v>141</v>
      </c>
      <c r="B142" s="51">
        <v>137</v>
      </c>
      <c r="C142" s="51" t="s">
        <v>124</v>
      </c>
      <c r="D142" s="57">
        <v>1</v>
      </c>
      <c r="E142" s="124"/>
      <c r="F142" s="124">
        <v>1</v>
      </c>
      <c r="G142" s="124"/>
      <c r="H142" s="124"/>
      <c r="I142" s="124">
        <v>1</v>
      </c>
      <c r="J142" s="124"/>
      <c r="K142" s="124"/>
      <c r="L142" s="124"/>
      <c r="M142" s="124"/>
      <c r="N142" s="124"/>
      <c r="O142" s="124"/>
      <c r="P142" s="124">
        <v>1</v>
      </c>
      <c r="Q142" s="124"/>
      <c r="R142" s="124"/>
      <c r="S142" s="124"/>
      <c r="T142" s="124"/>
      <c r="U142" s="124">
        <v>1</v>
      </c>
      <c r="V142" s="124"/>
      <c r="W142" s="124"/>
      <c r="X142" s="58"/>
      <c r="Y142" s="177" t="s">
        <v>1224</v>
      </c>
      <c r="AG142" s="57"/>
      <c r="AH142" s="124"/>
      <c r="AI142" s="124"/>
      <c r="AJ142" s="124"/>
      <c r="AK142" s="124">
        <v>1</v>
      </c>
      <c r="AL142" s="58"/>
      <c r="AW142" s="57"/>
      <c r="AX142" s="124"/>
      <c r="AY142" s="124"/>
      <c r="AZ142" s="124"/>
      <c r="BA142" s="124"/>
      <c r="BB142" s="124"/>
      <c r="BC142" s="124"/>
      <c r="BD142" s="124"/>
      <c r="BE142" s="124"/>
      <c r="BF142" s="124"/>
      <c r="BG142" s="124"/>
      <c r="BH142" s="58"/>
      <c r="BO142" s="57">
        <v>1</v>
      </c>
      <c r="BP142" s="124">
        <v>1</v>
      </c>
      <c r="BQ142" s="124">
        <v>1</v>
      </c>
      <c r="BR142" s="124"/>
      <c r="BS142" s="124">
        <v>1</v>
      </c>
      <c r="BT142" s="58"/>
      <c r="BU142" s="244" t="s">
        <v>1223</v>
      </c>
    </row>
    <row r="143" spans="1:74" s="51" customFormat="1" ht="30" customHeight="1" x14ac:dyDescent="0.2">
      <c r="A143" s="51">
        <v>142</v>
      </c>
      <c r="B143" s="51">
        <v>138</v>
      </c>
      <c r="C143" s="51" t="s">
        <v>124</v>
      </c>
      <c r="D143" s="57"/>
      <c r="E143" s="124"/>
      <c r="F143" s="124"/>
      <c r="G143" s="124"/>
      <c r="H143" s="124"/>
      <c r="I143" s="124">
        <v>1</v>
      </c>
      <c r="J143" s="124"/>
      <c r="K143" s="124"/>
      <c r="L143" s="124"/>
      <c r="M143" s="124"/>
      <c r="N143" s="124"/>
      <c r="O143" s="124"/>
      <c r="P143" s="124"/>
      <c r="Q143" s="124"/>
      <c r="R143" s="124"/>
      <c r="S143" s="124"/>
      <c r="T143" s="124"/>
      <c r="U143" s="124">
        <v>1</v>
      </c>
      <c r="V143" s="124"/>
      <c r="W143" s="124"/>
      <c r="X143" s="58"/>
      <c r="Y143" s="177" t="s">
        <v>1226</v>
      </c>
      <c r="AD143" s="51">
        <v>1</v>
      </c>
      <c r="AG143" s="57"/>
      <c r="AH143" s="124"/>
      <c r="AI143" s="124"/>
      <c r="AJ143" s="124"/>
      <c r="AK143" s="124"/>
      <c r="AL143" s="58"/>
      <c r="AV143" s="51">
        <v>1</v>
      </c>
      <c r="AW143" s="57"/>
      <c r="AX143" s="124"/>
      <c r="AY143" s="124"/>
      <c r="AZ143" s="124"/>
      <c r="BA143" s="124"/>
      <c r="BB143" s="124"/>
      <c r="BC143" s="124"/>
      <c r="BD143" s="124"/>
      <c r="BE143" s="124"/>
      <c r="BF143" s="124"/>
      <c r="BG143" s="124"/>
      <c r="BH143" s="58">
        <v>1</v>
      </c>
      <c r="BO143" s="57">
        <v>1</v>
      </c>
      <c r="BP143" s="124">
        <v>1</v>
      </c>
      <c r="BQ143" s="124">
        <v>1</v>
      </c>
      <c r="BR143" s="124"/>
      <c r="BS143" s="124">
        <v>1</v>
      </c>
      <c r="BT143" s="58"/>
      <c r="BU143" s="244" t="s">
        <v>1225</v>
      </c>
    </row>
    <row r="144" spans="1:74" s="51" customFormat="1" ht="30" customHeight="1" x14ac:dyDescent="0.2">
      <c r="A144" s="51">
        <v>143</v>
      </c>
      <c r="B144" s="51">
        <v>139</v>
      </c>
      <c r="C144" s="51" t="s">
        <v>124</v>
      </c>
      <c r="D144" s="57">
        <v>1</v>
      </c>
      <c r="E144" s="124">
        <v>1</v>
      </c>
      <c r="F144" s="124">
        <v>1</v>
      </c>
      <c r="G144" s="124"/>
      <c r="H144" s="124"/>
      <c r="I144" s="124">
        <v>1</v>
      </c>
      <c r="J144" s="124"/>
      <c r="K144" s="124"/>
      <c r="L144" s="124"/>
      <c r="M144" s="124"/>
      <c r="N144" s="124"/>
      <c r="O144" s="124"/>
      <c r="P144" s="124"/>
      <c r="Q144" s="124"/>
      <c r="R144" s="124"/>
      <c r="S144" s="124"/>
      <c r="T144" s="124"/>
      <c r="U144" s="124"/>
      <c r="V144" s="124"/>
      <c r="W144" s="124"/>
      <c r="X144" s="58"/>
      <c r="Y144" s="177" t="s">
        <v>1228</v>
      </c>
      <c r="AG144" s="57"/>
      <c r="AH144" s="124"/>
      <c r="AI144" s="124"/>
      <c r="AJ144" s="124"/>
      <c r="AK144" s="124"/>
      <c r="AL144" s="58"/>
      <c r="AV144" s="51">
        <v>1</v>
      </c>
      <c r="AW144" s="57"/>
      <c r="AX144" s="124"/>
      <c r="AY144" s="124"/>
      <c r="AZ144" s="124"/>
      <c r="BA144" s="124"/>
      <c r="BB144" s="124"/>
      <c r="BC144" s="124"/>
      <c r="BD144" s="124"/>
      <c r="BE144" s="124"/>
      <c r="BF144" s="124"/>
      <c r="BG144" s="124"/>
      <c r="BH144" s="58"/>
      <c r="BO144" s="57">
        <v>1</v>
      </c>
      <c r="BP144" s="124">
        <v>1</v>
      </c>
      <c r="BQ144" s="124">
        <v>1</v>
      </c>
      <c r="BR144" s="124"/>
      <c r="BS144" s="124">
        <v>1</v>
      </c>
      <c r="BT144" s="58"/>
      <c r="BU144" s="244" t="s">
        <v>1227</v>
      </c>
    </row>
    <row r="145" spans="2:73" ht="40" customHeight="1" x14ac:dyDescent="0.2">
      <c r="B145" s="388" t="s">
        <v>968</v>
      </c>
      <c r="C145" s="388"/>
      <c r="D145" s="129">
        <v>16</v>
      </c>
      <c r="E145" s="129">
        <v>8</v>
      </c>
      <c r="F145" s="129">
        <v>14</v>
      </c>
      <c r="G145" s="129">
        <v>4</v>
      </c>
      <c r="H145" s="129">
        <v>3</v>
      </c>
      <c r="I145" s="129">
        <v>25</v>
      </c>
      <c r="J145" s="129">
        <v>0</v>
      </c>
      <c r="K145" s="129">
        <v>9</v>
      </c>
      <c r="L145" s="129">
        <v>1</v>
      </c>
      <c r="M145" s="129">
        <v>1</v>
      </c>
      <c r="N145" s="129">
        <v>5</v>
      </c>
      <c r="O145" s="129">
        <v>0</v>
      </c>
      <c r="P145" s="129">
        <v>9</v>
      </c>
      <c r="Q145" s="129">
        <v>1</v>
      </c>
      <c r="R145" s="129">
        <v>2</v>
      </c>
      <c r="S145" s="129">
        <v>7</v>
      </c>
      <c r="T145" s="129">
        <v>0</v>
      </c>
      <c r="U145" s="129">
        <v>2</v>
      </c>
      <c r="V145" s="129">
        <v>0</v>
      </c>
      <c r="W145" s="129">
        <v>0</v>
      </c>
      <c r="X145" s="129">
        <v>0</v>
      </c>
      <c r="Y145" s="280"/>
      <c r="Z145" s="129">
        <v>1</v>
      </c>
      <c r="AA145" s="129">
        <v>0</v>
      </c>
      <c r="AB145" s="129">
        <v>1</v>
      </c>
      <c r="AC145" s="129">
        <v>1</v>
      </c>
      <c r="AD145" s="129">
        <v>1</v>
      </c>
      <c r="AE145" s="129">
        <v>0</v>
      </c>
      <c r="AF145" s="129">
        <v>1</v>
      </c>
      <c r="AG145" s="129">
        <v>0</v>
      </c>
      <c r="AH145" s="129">
        <v>0</v>
      </c>
      <c r="AI145" s="129">
        <v>0</v>
      </c>
      <c r="AJ145" s="129">
        <v>0</v>
      </c>
      <c r="AK145" s="129">
        <v>1</v>
      </c>
      <c r="AL145" s="129">
        <v>2</v>
      </c>
      <c r="AM145" s="129">
        <v>2</v>
      </c>
      <c r="AN145" s="129">
        <v>2</v>
      </c>
      <c r="AO145" s="129">
        <v>0</v>
      </c>
      <c r="AP145" s="129">
        <v>0</v>
      </c>
      <c r="AQ145" s="129">
        <v>0</v>
      </c>
      <c r="AR145" s="129">
        <v>0</v>
      </c>
      <c r="AS145" s="129">
        <v>0</v>
      </c>
      <c r="AT145" s="129">
        <v>0</v>
      </c>
      <c r="AU145" s="129">
        <v>0</v>
      </c>
      <c r="AV145" s="129">
        <v>13</v>
      </c>
      <c r="AW145" s="129">
        <v>0</v>
      </c>
      <c r="AX145" s="129">
        <v>0</v>
      </c>
      <c r="AY145" s="129">
        <v>0</v>
      </c>
      <c r="AZ145" s="129">
        <v>0</v>
      </c>
      <c r="BA145" s="129">
        <v>0</v>
      </c>
      <c r="BB145" s="129">
        <v>0</v>
      </c>
      <c r="BC145" s="129">
        <v>1</v>
      </c>
      <c r="BD145" s="129">
        <v>0</v>
      </c>
      <c r="BE145" s="129">
        <v>0</v>
      </c>
      <c r="BF145" s="129">
        <v>2</v>
      </c>
      <c r="BG145" s="129">
        <v>1</v>
      </c>
      <c r="BH145" s="129">
        <v>2</v>
      </c>
      <c r="BI145" s="129">
        <v>0</v>
      </c>
      <c r="BJ145" s="129">
        <v>2</v>
      </c>
      <c r="BK145" s="129">
        <v>0</v>
      </c>
      <c r="BL145" s="129">
        <v>0</v>
      </c>
      <c r="BM145" s="129">
        <v>0</v>
      </c>
      <c r="BN145" s="129">
        <v>0</v>
      </c>
      <c r="BO145" s="129"/>
      <c r="BP145" s="129"/>
      <c r="BQ145" s="129"/>
      <c r="BR145" s="129"/>
      <c r="BS145" s="129"/>
      <c r="BT145" s="129"/>
      <c r="BU145" s="246"/>
    </row>
    <row r="146" spans="2:73" ht="40" customHeight="1" x14ac:dyDescent="0.2">
      <c r="B146" s="389" t="s">
        <v>311</v>
      </c>
      <c r="C146" s="389"/>
      <c r="D146" s="249">
        <v>106</v>
      </c>
      <c r="E146" s="249">
        <v>81</v>
      </c>
      <c r="F146" s="249">
        <v>88</v>
      </c>
      <c r="G146" s="249">
        <v>40</v>
      </c>
      <c r="H146" s="249">
        <v>38</v>
      </c>
      <c r="I146" s="249">
        <v>124</v>
      </c>
      <c r="J146" s="249">
        <v>4</v>
      </c>
      <c r="K146" s="249">
        <v>44</v>
      </c>
      <c r="L146" s="249">
        <v>15</v>
      </c>
      <c r="M146" s="249">
        <v>5</v>
      </c>
      <c r="N146" s="249">
        <v>20</v>
      </c>
      <c r="O146" s="249">
        <v>2</v>
      </c>
      <c r="P146" s="249">
        <v>40</v>
      </c>
      <c r="Q146" s="249">
        <v>9</v>
      </c>
      <c r="R146" s="249">
        <v>29</v>
      </c>
      <c r="S146" s="249">
        <v>18</v>
      </c>
      <c r="T146" s="249">
        <v>1</v>
      </c>
      <c r="U146" s="249">
        <v>14</v>
      </c>
      <c r="V146" s="249">
        <v>2</v>
      </c>
      <c r="W146" s="249">
        <v>2</v>
      </c>
      <c r="X146" s="249">
        <v>2</v>
      </c>
      <c r="Y146" s="249"/>
      <c r="Z146" s="249">
        <v>5</v>
      </c>
      <c r="AA146" s="249">
        <v>0</v>
      </c>
      <c r="AB146" s="249">
        <v>1</v>
      </c>
      <c r="AC146" s="249">
        <v>1</v>
      </c>
      <c r="AD146" s="249">
        <v>1</v>
      </c>
      <c r="AE146" s="249">
        <v>0</v>
      </c>
      <c r="AF146" s="249">
        <v>27</v>
      </c>
      <c r="AG146" s="249">
        <v>13</v>
      </c>
      <c r="AH146" s="249">
        <v>6</v>
      </c>
      <c r="AI146" s="249">
        <v>5</v>
      </c>
      <c r="AJ146" s="249">
        <v>0</v>
      </c>
      <c r="AK146" s="249">
        <v>4</v>
      </c>
      <c r="AL146" s="249">
        <v>31</v>
      </c>
      <c r="AM146" s="249">
        <v>3</v>
      </c>
      <c r="AN146" s="249">
        <v>3</v>
      </c>
      <c r="AO146" s="249">
        <v>1</v>
      </c>
      <c r="AP146" s="249">
        <v>0</v>
      </c>
      <c r="AQ146" s="249">
        <v>0</v>
      </c>
      <c r="AR146" s="249">
        <v>1</v>
      </c>
      <c r="AS146" s="249">
        <v>0</v>
      </c>
      <c r="AT146" s="249">
        <v>0</v>
      </c>
      <c r="AU146" s="249">
        <v>0</v>
      </c>
      <c r="AV146" s="249">
        <v>34</v>
      </c>
      <c r="AW146" s="249">
        <v>2</v>
      </c>
      <c r="AX146" s="249">
        <v>2</v>
      </c>
      <c r="AY146" s="249">
        <v>1</v>
      </c>
      <c r="AZ146" s="249">
        <v>3</v>
      </c>
      <c r="BA146" s="249">
        <v>1</v>
      </c>
      <c r="BB146" s="249">
        <v>0</v>
      </c>
      <c r="BC146" s="249">
        <v>1</v>
      </c>
      <c r="BD146" s="249">
        <v>6</v>
      </c>
      <c r="BE146" s="249">
        <v>8</v>
      </c>
      <c r="BF146" s="249">
        <v>3</v>
      </c>
      <c r="BG146" s="249">
        <v>3</v>
      </c>
      <c r="BH146" s="249">
        <v>11</v>
      </c>
      <c r="BI146" s="249">
        <v>3</v>
      </c>
      <c r="BJ146" s="249">
        <v>9</v>
      </c>
      <c r="BK146" s="249">
        <v>1</v>
      </c>
      <c r="BL146" s="249">
        <v>2</v>
      </c>
      <c r="BM146" s="249">
        <v>0</v>
      </c>
      <c r="BN146" s="249">
        <v>1</v>
      </c>
      <c r="BO146" s="249"/>
      <c r="BP146" s="249"/>
      <c r="BQ146" s="249"/>
      <c r="BR146" s="249"/>
      <c r="BS146" s="249"/>
      <c r="BT146" s="249"/>
      <c r="BU146" s="247"/>
    </row>
    <row r="149" spans="2:73" s="28" customFormat="1" ht="30" customHeight="1" x14ac:dyDescent="0.2">
      <c r="Y149" s="281"/>
      <c r="BU149" s="200"/>
    </row>
    <row r="150" spans="2:73" s="28" customFormat="1" ht="30" customHeight="1" x14ac:dyDescent="0.2">
      <c r="Y150" s="281"/>
      <c r="BU150" s="200"/>
    </row>
    <row r="151" spans="2:73" s="28" customFormat="1" ht="30" customHeight="1" x14ac:dyDescent="0.2">
      <c r="Y151" s="281"/>
      <c r="BU151" s="200"/>
    </row>
    <row r="152" spans="2:73" s="28" customFormat="1" ht="30" customHeight="1" x14ac:dyDescent="0.2">
      <c r="Y152" s="281"/>
      <c r="BU152" s="200"/>
    </row>
    <row r="153" spans="2:73" s="28" customFormat="1" ht="30" customHeight="1" x14ac:dyDescent="0.2">
      <c r="Y153" s="281"/>
      <c r="BU153" s="200"/>
    </row>
    <row r="154" spans="2:73" s="28" customFormat="1" ht="30" customHeight="1" x14ac:dyDescent="0.2">
      <c r="Y154" s="281"/>
      <c r="BU154" s="200"/>
    </row>
    <row r="155" spans="2:73" s="28" customFormat="1" ht="30" customHeight="1" x14ac:dyDescent="0.2">
      <c r="Y155" s="281"/>
      <c r="BU155" s="200"/>
    </row>
    <row r="162" spans="26:66" ht="30" customHeight="1" x14ac:dyDescent="0.2">
      <c r="Z162" s="42">
        <f t="shared" ref="Z162:AF162" si="0">SUBTOTAL(9,Z22:Z161)</f>
        <v>15</v>
      </c>
      <c r="AA162" s="42">
        <f t="shared" si="0"/>
        <v>0</v>
      </c>
      <c r="AB162" s="42">
        <f t="shared" si="0"/>
        <v>3</v>
      </c>
      <c r="AC162" s="42">
        <f t="shared" si="0"/>
        <v>3</v>
      </c>
      <c r="AD162" s="42">
        <f t="shared" si="0"/>
        <v>3</v>
      </c>
      <c r="AE162" s="42">
        <f t="shared" si="0"/>
        <v>0</v>
      </c>
      <c r="AF162" s="42">
        <f t="shared" si="0"/>
        <v>81</v>
      </c>
      <c r="AG162" s="42">
        <f t="shared" ref="AG162:AM162" si="1">SUBTOTAL(9,AG22:AG161)</f>
        <v>39</v>
      </c>
      <c r="AH162" s="42">
        <f t="shared" si="1"/>
        <v>18</v>
      </c>
      <c r="AI162" s="42">
        <f t="shared" si="1"/>
        <v>15</v>
      </c>
      <c r="AJ162" s="42">
        <f t="shared" si="1"/>
        <v>0</v>
      </c>
      <c r="AK162" s="42">
        <f t="shared" si="1"/>
        <v>12</v>
      </c>
      <c r="AL162" s="42">
        <f t="shared" si="1"/>
        <v>92</v>
      </c>
      <c r="AM162" s="42">
        <f t="shared" si="1"/>
        <v>8</v>
      </c>
      <c r="AN162" s="42">
        <f t="shared" ref="AN162" si="2">SUBTOTAL(9,AN22:AN161)</f>
        <v>8</v>
      </c>
      <c r="AO162" s="42">
        <f t="shared" ref="AO162" si="3">SUBTOTAL(9,AO22:AO161)</f>
        <v>2</v>
      </c>
      <c r="AP162" s="42">
        <f t="shared" ref="AP162" si="4">SUBTOTAL(9,AP22:AP161)</f>
        <v>0</v>
      </c>
      <c r="AQ162" s="42">
        <f t="shared" ref="AQ162" si="5">SUBTOTAL(9,AQ22:AQ161)</f>
        <v>0</v>
      </c>
      <c r="AR162" s="42">
        <f t="shared" ref="AR162" si="6">SUBTOTAL(9,AR22:AR161)</f>
        <v>2</v>
      </c>
      <c r="AS162" s="42">
        <f t="shared" ref="AS162:AT162" si="7">SUBTOTAL(9,AS22:AS161)</f>
        <v>0</v>
      </c>
      <c r="AT162" s="42">
        <f t="shared" si="7"/>
        <v>0</v>
      </c>
      <c r="AU162" s="42">
        <f t="shared" ref="AU162" si="8">SUBTOTAL(9,AU22:AU161)</f>
        <v>0</v>
      </c>
      <c r="AV162" s="42">
        <f t="shared" ref="AV162" si="9">SUBTOTAL(9,AV22:AV161)</f>
        <v>87</v>
      </c>
      <c r="AW162" s="42">
        <f>SUBTOTAL(9,AW22:AW161)</f>
        <v>6</v>
      </c>
      <c r="AX162" s="42">
        <f t="shared" ref="AX162" si="10">SUBTOTAL(9,AX22:AX161)</f>
        <v>6</v>
      </c>
      <c r="AY162" s="42">
        <f t="shared" ref="AY162" si="11">SUBTOTAL(9,AY22:AY161)</f>
        <v>3</v>
      </c>
      <c r="AZ162" s="42">
        <f t="shared" ref="AZ162" si="12">SUBTOTAL(9,AZ22:AZ161)</f>
        <v>9</v>
      </c>
      <c r="BA162" s="42">
        <f t="shared" ref="BA162" si="13">SUBTOTAL(9,BA22:BA161)</f>
        <v>3</v>
      </c>
      <c r="BB162" s="42">
        <f t="shared" ref="BB162" si="14">SUBTOTAL(9,BB22:BB161)</f>
        <v>0</v>
      </c>
      <c r="BC162" s="42">
        <f t="shared" ref="BC162" si="15">SUBTOTAL(9,BC22:BC161)</f>
        <v>3</v>
      </c>
      <c r="BD162" s="42">
        <f t="shared" ref="BD162" si="16">SUBTOTAL(9,BD22:BD161)</f>
        <v>18</v>
      </c>
      <c r="BE162" s="42">
        <f t="shared" ref="BE162" si="17">SUBTOTAL(9,BE22:BE161)</f>
        <v>24</v>
      </c>
      <c r="BF162" s="42">
        <f t="shared" ref="BF162" si="18">SUBTOTAL(9,BF22:BF161)</f>
        <v>9</v>
      </c>
      <c r="BG162" s="42">
        <f t="shared" ref="BG162" si="19">SUBTOTAL(9,BG22:BG161)</f>
        <v>9</v>
      </c>
      <c r="BH162" s="42">
        <f t="shared" ref="BH162" si="20">SUBTOTAL(9,BH22:BH161)</f>
        <v>32</v>
      </c>
      <c r="BI162" s="42">
        <f>SUBTOTAL(9,BI22:BI161)</f>
        <v>9</v>
      </c>
      <c r="BJ162" s="42">
        <f t="shared" ref="BJ162" si="21">SUBTOTAL(9,BJ22:BJ161)</f>
        <v>27</v>
      </c>
      <c r="BK162" s="42">
        <f t="shared" ref="BK162" si="22">SUBTOTAL(9,BK22:BK161)</f>
        <v>3</v>
      </c>
      <c r="BL162" s="42">
        <f t="shared" ref="BL162" si="23">SUBTOTAL(9,BL22:BL161)</f>
        <v>6</v>
      </c>
      <c r="BM162" s="42">
        <f t="shared" ref="BM162" si="24">SUBTOTAL(9,BM22:BM161)</f>
        <v>0</v>
      </c>
      <c r="BN162" s="42">
        <f t="shared" ref="BN162" si="25">SUBTOTAL(9,BN22:BN161)</f>
        <v>3</v>
      </c>
    </row>
  </sheetData>
  <mergeCells count="27">
    <mergeCell ref="BO1:BP2"/>
    <mergeCell ref="BQ1:BR2"/>
    <mergeCell ref="BS1:BT2"/>
    <mergeCell ref="BU1:BU3"/>
    <mergeCell ref="R2:U2"/>
    <mergeCell ref="V2:X2"/>
    <mergeCell ref="Y1:BN1"/>
    <mergeCell ref="Z2:AF2"/>
    <mergeCell ref="AG2:AL2"/>
    <mergeCell ref="AM2:AV2"/>
    <mergeCell ref="AW2:BH2"/>
    <mergeCell ref="BI2:BN2"/>
    <mergeCell ref="L2:L3"/>
    <mergeCell ref="B1:C2"/>
    <mergeCell ref="D1:X1"/>
    <mergeCell ref="D2:D3"/>
    <mergeCell ref="E2:F2"/>
    <mergeCell ref="H2:H3"/>
    <mergeCell ref="I2:K2"/>
    <mergeCell ref="M2:M3"/>
    <mergeCell ref="N2:O2"/>
    <mergeCell ref="P2:Q2"/>
    <mergeCell ref="B52:C52"/>
    <mergeCell ref="B117:C117"/>
    <mergeCell ref="B145:C145"/>
    <mergeCell ref="B146:C146"/>
    <mergeCell ref="G2:G3"/>
  </mergeCells>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sheetPr>
  <dimension ref="A1:AR109"/>
  <sheetViews>
    <sheetView zoomScale="80" zoomScaleNormal="80" zoomScalePageLayoutView="80" workbookViewId="0">
      <selection sqref="A1:P2"/>
    </sheetView>
  </sheetViews>
  <sheetFormatPr baseColWidth="10" defaultColWidth="12" defaultRowHeight="25" customHeight="1" x14ac:dyDescent="0.15"/>
  <cols>
    <col min="1" max="1" width="11.1640625" style="146" customWidth="1"/>
    <col min="2" max="2" width="12.83203125" style="146" customWidth="1"/>
    <col min="3" max="11" width="12" style="146"/>
    <col min="12" max="12" width="13.5" style="146" customWidth="1"/>
    <col min="13" max="16384" width="12" style="146"/>
  </cols>
  <sheetData>
    <row r="1" spans="1:44" ht="25" customHeight="1" x14ac:dyDescent="0.15">
      <c r="A1" s="342" t="s">
        <v>1482</v>
      </c>
      <c r="B1" s="343"/>
      <c r="C1" s="343"/>
      <c r="D1" s="343"/>
      <c r="E1" s="343"/>
      <c r="F1" s="343"/>
      <c r="G1" s="343"/>
      <c r="H1" s="343"/>
      <c r="I1" s="343"/>
      <c r="J1" s="343"/>
      <c r="K1" s="343"/>
      <c r="L1" s="343"/>
      <c r="M1" s="343"/>
      <c r="N1" s="343"/>
      <c r="O1" s="343"/>
      <c r="P1" s="344"/>
    </row>
    <row r="2" spans="1:44" ht="25" customHeight="1" x14ac:dyDescent="0.15">
      <c r="A2" s="345"/>
      <c r="B2" s="346"/>
      <c r="C2" s="346"/>
      <c r="D2" s="346"/>
      <c r="E2" s="346"/>
      <c r="F2" s="346"/>
      <c r="G2" s="346"/>
      <c r="H2" s="346"/>
      <c r="I2" s="346"/>
      <c r="J2" s="346"/>
      <c r="K2" s="346"/>
      <c r="L2" s="346"/>
      <c r="M2" s="346"/>
      <c r="N2" s="346"/>
      <c r="O2" s="346"/>
      <c r="P2" s="347"/>
    </row>
    <row r="4" spans="1:44" s="27" customFormat="1" ht="25" customHeight="1" x14ac:dyDescent="0.2">
      <c r="A4" s="348" t="s">
        <v>976</v>
      </c>
      <c r="B4" s="351" t="s">
        <v>25</v>
      </c>
      <c r="C4" s="351"/>
      <c r="D4" s="351"/>
      <c r="E4" s="351"/>
      <c r="F4" s="351"/>
      <c r="G4" s="351"/>
      <c r="H4" s="351"/>
      <c r="I4" s="351" t="s">
        <v>51</v>
      </c>
      <c r="J4" s="351"/>
      <c r="K4" s="351"/>
      <c r="L4" s="351"/>
      <c r="M4" s="351"/>
      <c r="N4" s="351"/>
      <c r="O4" s="351" t="s">
        <v>26</v>
      </c>
      <c r="P4" s="351"/>
      <c r="Q4" s="351"/>
      <c r="R4" s="351"/>
      <c r="S4" s="351"/>
      <c r="T4" s="351"/>
      <c r="U4" s="351"/>
      <c r="V4" s="351"/>
      <c r="W4" s="351"/>
      <c r="X4" s="351"/>
      <c r="Y4" s="351" t="s">
        <v>37</v>
      </c>
      <c r="Z4" s="351"/>
      <c r="AA4" s="351"/>
      <c r="AB4" s="351"/>
      <c r="AC4" s="351"/>
      <c r="AD4" s="351"/>
      <c r="AE4" s="351"/>
      <c r="AF4" s="351"/>
      <c r="AG4" s="351"/>
      <c r="AH4" s="351"/>
      <c r="AI4" s="351"/>
      <c r="AJ4" s="351"/>
      <c r="AK4" s="172" t="s">
        <v>41</v>
      </c>
      <c r="AL4" s="172" t="s">
        <v>44</v>
      </c>
      <c r="AM4" s="172" t="s">
        <v>138</v>
      </c>
      <c r="AN4" s="172" t="s">
        <v>977</v>
      </c>
      <c r="AO4" s="172" t="s">
        <v>43</v>
      </c>
      <c r="AP4" s="172" t="s">
        <v>47</v>
      </c>
      <c r="AQ4" s="172" t="s">
        <v>48</v>
      </c>
      <c r="AR4" s="172" t="s">
        <v>974</v>
      </c>
    </row>
    <row r="5" spans="1:44" s="27" customFormat="1" ht="25" customHeight="1" x14ac:dyDescent="0.2">
      <c r="A5" s="348"/>
      <c r="B5" s="360">
        <v>1</v>
      </c>
      <c r="C5" s="360"/>
      <c r="D5" s="360"/>
      <c r="E5" s="360"/>
      <c r="F5" s="360"/>
      <c r="G5" s="360"/>
      <c r="H5" s="360"/>
      <c r="I5" s="360">
        <v>1</v>
      </c>
      <c r="J5" s="360"/>
      <c r="K5" s="360"/>
      <c r="L5" s="360"/>
      <c r="M5" s="360"/>
      <c r="N5" s="360"/>
      <c r="O5" s="360">
        <v>1</v>
      </c>
      <c r="P5" s="360"/>
      <c r="Q5" s="360"/>
      <c r="R5" s="360"/>
      <c r="S5" s="360"/>
      <c r="T5" s="360"/>
      <c r="U5" s="360"/>
      <c r="V5" s="360"/>
      <c r="W5" s="360"/>
      <c r="X5" s="360"/>
      <c r="Y5" s="360">
        <v>1</v>
      </c>
      <c r="Z5" s="360"/>
      <c r="AA5" s="360"/>
      <c r="AB5" s="360"/>
      <c r="AC5" s="360"/>
      <c r="AD5" s="360"/>
      <c r="AE5" s="360"/>
      <c r="AF5" s="360"/>
      <c r="AG5" s="360"/>
      <c r="AH5" s="360"/>
      <c r="AI5" s="360"/>
      <c r="AJ5" s="360"/>
      <c r="AK5" s="65">
        <v>1</v>
      </c>
      <c r="AL5" s="221">
        <v>1</v>
      </c>
      <c r="AM5" s="65">
        <v>1</v>
      </c>
      <c r="AN5" s="221">
        <v>0</v>
      </c>
      <c r="AO5" s="65">
        <v>1</v>
      </c>
      <c r="AP5" s="65">
        <v>1</v>
      </c>
      <c r="AQ5" s="65">
        <v>1</v>
      </c>
      <c r="AR5" s="221">
        <f>SUM(B5:AQ5)</f>
        <v>10</v>
      </c>
    </row>
    <row r="6" spans="1:44" s="27" customFormat="1" ht="25" customHeight="1" x14ac:dyDescent="0.2">
      <c r="A6" s="348"/>
      <c r="B6" s="172" t="s">
        <v>27</v>
      </c>
      <c r="C6" s="172" t="s">
        <v>28</v>
      </c>
      <c r="D6" s="172" t="s">
        <v>29</v>
      </c>
      <c r="E6" s="172" t="s">
        <v>30</v>
      </c>
      <c r="F6" s="172" t="s">
        <v>169</v>
      </c>
      <c r="G6" s="172" t="s">
        <v>171</v>
      </c>
      <c r="H6" s="172" t="s">
        <v>40</v>
      </c>
      <c r="I6" s="172" t="s">
        <v>19</v>
      </c>
      <c r="J6" s="172" t="s">
        <v>31</v>
      </c>
      <c r="K6" s="172" t="s">
        <v>32</v>
      </c>
      <c r="L6" s="172" t="s">
        <v>33</v>
      </c>
      <c r="M6" s="172" t="s">
        <v>310</v>
      </c>
      <c r="N6" s="172" t="s">
        <v>40</v>
      </c>
      <c r="O6" s="172" t="s">
        <v>34</v>
      </c>
      <c r="P6" s="172" t="s">
        <v>35</v>
      </c>
      <c r="Q6" s="172" t="s">
        <v>36</v>
      </c>
      <c r="R6" s="172" t="s">
        <v>49</v>
      </c>
      <c r="S6" s="172" t="s">
        <v>79</v>
      </c>
      <c r="T6" s="172" t="s">
        <v>102</v>
      </c>
      <c r="U6" s="172" t="s">
        <v>277</v>
      </c>
      <c r="V6" s="172" t="s">
        <v>279</v>
      </c>
      <c r="W6" s="172" t="s">
        <v>283</v>
      </c>
      <c r="X6" s="172" t="s">
        <v>40</v>
      </c>
      <c r="Y6" s="172" t="s">
        <v>7</v>
      </c>
      <c r="Z6" s="172" t="s">
        <v>50</v>
      </c>
      <c r="AA6" s="172" t="s">
        <v>38</v>
      </c>
      <c r="AB6" s="172" t="s">
        <v>39</v>
      </c>
      <c r="AC6" s="172" t="s">
        <v>284</v>
      </c>
      <c r="AD6" s="172" t="s">
        <v>17</v>
      </c>
      <c r="AE6" s="172" t="s">
        <v>6</v>
      </c>
      <c r="AF6" s="172" t="s">
        <v>46</v>
      </c>
      <c r="AG6" s="172" t="s">
        <v>22</v>
      </c>
      <c r="AH6" s="172" t="s">
        <v>42</v>
      </c>
      <c r="AI6" s="172" t="s">
        <v>45</v>
      </c>
      <c r="AJ6" s="172" t="s">
        <v>40</v>
      </c>
      <c r="AK6" s="172" t="s">
        <v>975</v>
      </c>
    </row>
    <row r="7" spans="1:44" s="27" customFormat="1" ht="25" customHeight="1" x14ac:dyDescent="0.2">
      <c r="A7" s="348"/>
      <c r="B7" s="65">
        <v>1</v>
      </c>
      <c r="C7" s="65">
        <v>0</v>
      </c>
      <c r="D7" s="65">
        <v>1</v>
      </c>
      <c r="E7" s="65">
        <v>1</v>
      </c>
      <c r="F7" s="65">
        <v>1</v>
      </c>
      <c r="G7" s="65">
        <v>0</v>
      </c>
      <c r="H7" s="65">
        <v>1</v>
      </c>
      <c r="I7" s="65">
        <v>1</v>
      </c>
      <c r="J7" s="65">
        <v>1</v>
      </c>
      <c r="K7" s="65">
        <v>1</v>
      </c>
      <c r="L7" s="65">
        <v>0</v>
      </c>
      <c r="M7" s="65">
        <v>1</v>
      </c>
      <c r="N7" s="65">
        <v>1</v>
      </c>
      <c r="O7" s="65">
        <v>1</v>
      </c>
      <c r="P7" s="65">
        <v>1</v>
      </c>
      <c r="Q7" s="65">
        <v>1</v>
      </c>
      <c r="R7" s="65">
        <v>0</v>
      </c>
      <c r="S7" s="65">
        <v>0</v>
      </c>
      <c r="T7" s="65">
        <v>1</v>
      </c>
      <c r="U7" s="65">
        <v>0</v>
      </c>
      <c r="V7" s="65">
        <v>0</v>
      </c>
      <c r="W7" s="65">
        <v>0</v>
      </c>
      <c r="X7" s="65">
        <v>1</v>
      </c>
      <c r="Y7" s="65">
        <v>1</v>
      </c>
      <c r="Z7" s="65">
        <v>1</v>
      </c>
      <c r="AA7" s="65">
        <v>1</v>
      </c>
      <c r="AB7" s="65">
        <v>1</v>
      </c>
      <c r="AC7" s="65">
        <v>1</v>
      </c>
      <c r="AD7" s="65">
        <v>0</v>
      </c>
      <c r="AE7" s="65">
        <v>1</v>
      </c>
      <c r="AF7" s="65">
        <v>1</v>
      </c>
      <c r="AG7" s="65">
        <v>1</v>
      </c>
      <c r="AH7" s="65">
        <v>1</v>
      </c>
      <c r="AI7" s="65">
        <v>1</v>
      </c>
      <c r="AJ7" s="65">
        <v>1</v>
      </c>
      <c r="AK7" s="65">
        <f>SUM(B7:AJ7)</f>
        <v>26</v>
      </c>
      <c r="AQ7" s="65"/>
      <c r="AR7" s="65"/>
    </row>
    <row r="9" spans="1:44" ht="25" customHeight="1" x14ac:dyDescent="0.15">
      <c r="A9" s="349" t="s">
        <v>923</v>
      </c>
      <c r="B9" s="352" t="s">
        <v>938</v>
      </c>
      <c r="C9" s="353"/>
      <c r="D9" s="353"/>
      <c r="E9" s="353"/>
      <c r="F9" s="353"/>
      <c r="G9" s="353"/>
      <c r="H9" s="353"/>
      <c r="I9" s="353"/>
      <c r="J9" s="353"/>
      <c r="K9" s="353"/>
      <c r="L9" s="353"/>
      <c r="M9" s="353"/>
      <c r="N9" s="353"/>
      <c r="O9" s="353"/>
      <c r="P9" s="353"/>
      <c r="Q9" s="353"/>
      <c r="R9" s="353"/>
      <c r="S9" s="353"/>
      <c r="T9" s="353"/>
      <c r="U9" s="353"/>
      <c r="V9" s="353"/>
      <c r="W9" s="353"/>
      <c r="X9" s="353"/>
      <c r="Y9" s="353"/>
      <c r="Z9" s="353"/>
      <c r="AA9" s="353"/>
      <c r="AB9" s="353"/>
      <c r="AC9" s="353"/>
      <c r="AD9" s="353"/>
      <c r="AE9" s="353"/>
      <c r="AF9" s="353"/>
      <c r="AG9" s="353"/>
      <c r="AH9" s="353"/>
      <c r="AI9" s="353"/>
      <c r="AJ9" s="353"/>
      <c r="AK9" s="353"/>
      <c r="AL9" s="353"/>
      <c r="AM9" s="353"/>
      <c r="AN9" s="353"/>
      <c r="AO9" s="353"/>
      <c r="AP9" s="354"/>
    </row>
    <row r="10" spans="1:44" ht="25" customHeight="1" x14ac:dyDescent="0.15">
      <c r="A10" s="355"/>
      <c r="B10" s="352" t="s">
        <v>25</v>
      </c>
      <c r="C10" s="353"/>
      <c r="D10" s="353"/>
      <c r="E10" s="353"/>
      <c r="F10" s="353"/>
      <c r="G10" s="353"/>
      <c r="H10" s="354"/>
      <c r="I10" s="351" t="s">
        <v>51</v>
      </c>
      <c r="J10" s="351"/>
      <c r="K10" s="351"/>
      <c r="L10" s="351"/>
      <c r="M10" s="351"/>
      <c r="N10" s="351"/>
      <c r="O10" s="351" t="s">
        <v>26</v>
      </c>
      <c r="P10" s="351"/>
      <c r="Q10" s="351"/>
      <c r="R10" s="351"/>
      <c r="S10" s="351"/>
      <c r="T10" s="351"/>
      <c r="U10" s="351"/>
      <c r="V10" s="351"/>
      <c r="W10" s="351"/>
      <c r="X10" s="351"/>
      <c r="Y10" s="351" t="s">
        <v>37</v>
      </c>
      <c r="Z10" s="351"/>
      <c r="AA10" s="351"/>
      <c r="AB10" s="351"/>
      <c r="AC10" s="351"/>
      <c r="AD10" s="351"/>
      <c r="AE10" s="351"/>
      <c r="AF10" s="351"/>
      <c r="AG10" s="351"/>
      <c r="AH10" s="351"/>
      <c r="AI10" s="351"/>
      <c r="AJ10" s="351"/>
      <c r="AK10" s="351" t="s">
        <v>57</v>
      </c>
      <c r="AL10" s="351"/>
      <c r="AM10" s="351"/>
      <c r="AN10" s="351"/>
      <c r="AO10" s="351"/>
      <c r="AP10" s="351"/>
    </row>
    <row r="11" spans="1:44" ht="25" customHeight="1" x14ac:dyDescent="0.15">
      <c r="A11" s="355"/>
      <c r="B11" s="125" t="s">
        <v>27</v>
      </c>
      <c r="C11" s="125" t="s">
        <v>28</v>
      </c>
      <c r="D11" s="125" t="s">
        <v>29</v>
      </c>
      <c r="E11" s="125" t="s">
        <v>30</v>
      </c>
      <c r="F11" s="125" t="s">
        <v>169</v>
      </c>
      <c r="G11" s="125" t="s">
        <v>171</v>
      </c>
      <c r="H11" s="125" t="s">
        <v>40</v>
      </c>
      <c r="I11" s="125" t="s">
        <v>19</v>
      </c>
      <c r="J11" s="125" t="s">
        <v>31</v>
      </c>
      <c r="K11" s="125" t="s">
        <v>32</v>
      </c>
      <c r="L11" s="125" t="s">
        <v>33</v>
      </c>
      <c r="M11" s="125" t="s">
        <v>310</v>
      </c>
      <c r="N11" s="125" t="s">
        <v>40</v>
      </c>
      <c r="O11" s="125" t="s">
        <v>34</v>
      </c>
      <c r="P11" s="125" t="s">
        <v>35</v>
      </c>
      <c r="Q11" s="125" t="s">
        <v>36</v>
      </c>
      <c r="R11" s="125" t="s">
        <v>49</v>
      </c>
      <c r="S11" s="125" t="s">
        <v>79</v>
      </c>
      <c r="T11" s="125" t="s">
        <v>102</v>
      </c>
      <c r="U11" s="125" t="s">
        <v>277</v>
      </c>
      <c r="V11" s="125" t="s">
        <v>279</v>
      </c>
      <c r="W11" s="125" t="s">
        <v>283</v>
      </c>
      <c r="X11" s="125" t="s">
        <v>40</v>
      </c>
      <c r="Y11" s="125" t="s">
        <v>7</v>
      </c>
      <c r="Z11" s="125" t="s">
        <v>50</v>
      </c>
      <c r="AA11" s="125" t="s">
        <v>38</v>
      </c>
      <c r="AB11" s="125" t="s">
        <v>39</v>
      </c>
      <c r="AC11" s="125" t="s">
        <v>284</v>
      </c>
      <c r="AD11" s="125" t="s">
        <v>17</v>
      </c>
      <c r="AE11" s="125" t="s">
        <v>6</v>
      </c>
      <c r="AF11" s="125" t="s">
        <v>46</v>
      </c>
      <c r="AG11" s="125" t="s">
        <v>22</v>
      </c>
      <c r="AH11" s="125" t="s">
        <v>42</v>
      </c>
      <c r="AI11" s="125" t="s">
        <v>45</v>
      </c>
      <c r="AJ11" s="125" t="s">
        <v>40</v>
      </c>
      <c r="AK11" s="125" t="s">
        <v>41</v>
      </c>
      <c r="AL11" s="125" t="s">
        <v>1229</v>
      </c>
      <c r="AM11" s="125" t="s">
        <v>138</v>
      </c>
      <c r="AN11" s="125" t="s">
        <v>43</v>
      </c>
      <c r="AO11" s="125" t="s">
        <v>47</v>
      </c>
      <c r="AP11" s="125" t="s">
        <v>48</v>
      </c>
    </row>
    <row r="12" spans="1:44" s="237" customFormat="1" ht="25" customHeight="1" x14ac:dyDescent="0.15">
      <c r="A12" s="350"/>
      <c r="B12" s="61">
        <v>5</v>
      </c>
      <c r="C12" s="61">
        <v>0</v>
      </c>
      <c r="D12" s="61">
        <v>1</v>
      </c>
      <c r="E12" s="61">
        <v>1</v>
      </c>
      <c r="F12" s="61">
        <v>1</v>
      </c>
      <c r="G12" s="61">
        <v>0</v>
      </c>
      <c r="H12" s="61">
        <v>27</v>
      </c>
      <c r="I12" s="61">
        <v>13</v>
      </c>
      <c r="J12" s="61">
        <v>6</v>
      </c>
      <c r="K12" s="61">
        <v>5</v>
      </c>
      <c r="L12" s="61">
        <v>0</v>
      </c>
      <c r="M12" s="61">
        <v>4</v>
      </c>
      <c r="N12" s="61">
        <v>31</v>
      </c>
      <c r="O12" s="61">
        <v>3</v>
      </c>
      <c r="P12" s="61">
        <v>3</v>
      </c>
      <c r="Q12" s="61">
        <v>1</v>
      </c>
      <c r="R12" s="61">
        <v>0</v>
      </c>
      <c r="S12" s="61">
        <v>0</v>
      </c>
      <c r="T12" s="61">
        <v>1</v>
      </c>
      <c r="U12" s="61">
        <v>0</v>
      </c>
      <c r="V12" s="61">
        <v>0</v>
      </c>
      <c r="W12" s="61">
        <v>0</v>
      </c>
      <c r="X12" s="61">
        <v>34</v>
      </c>
      <c r="Y12" s="61">
        <v>2</v>
      </c>
      <c r="Z12" s="61">
        <v>2</v>
      </c>
      <c r="AA12" s="61">
        <v>1</v>
      </c>
      <c r="AB12" s="61">
        <v>3</v>
      </c>
      <c r="AC12" s="61">
        <v>1</v>
      </c>
      <c r="AD12" s="61">
        <v>0</v>
      </c>
      <c r="AE12" s="61">
        <v>1</v>
      </c>
      <c r="AF12" s="61">
        <v>6</v>
      </c>
      <c r="AG12" s="61">
        <v>8</v>
      </c>
      <c r="AH12" s="61">
        <v>3</v>
      </c>
      <c r="AI12" s="61">
        <v>3</v>
      </c>
      <c r="AJ12" s="61">
        <v>11</v>
      </c>
      <c r="AK12" s="61">
        <v>3</v>
      </c>
      <c r="AL12" s="61">
        <v>9</v>
      </c>
      <c r="AM12" s="61">
        <v>1</v>
      </c>
      <c r="AN12" s="61">
        <v>2</v>
      </c>
      <c r="AO12" s="61">
        <v>0</v>
      </c>
      <c r="AP12" s="61">
        <v>1</v>
      </c>
      <c r="AQ12" s="61">
        <f>SUM(B12:AP12)</f>
        <v>193</v>
      </c>
    </row>
    <row r="13" spans="1:44" ht="25" customHeight="1" x14ac:dyDescent="0.15">
      <c r="AK13" s="173"/>
      <c r="AL13" s="173"/>
      <c r="AM13" s="173"/>
      <c r="AN13" s="173"/>
      <c r="AO13" s="173"/>
      <c r="AP13" s="173"/>
    </row>
    <row r="14" spans="1:44" ht="25" customHeight="1" x14ac:dyDescent="0.15">
      <c r="A14" s="348" t="s">
        <v>939</v>
      </c>
      <c r="B14" s="352" t="s">
        <v>940</v>
      </c>
      <c r="C14" s="353"/>
      <c r="D14" s="353"/>
      <c r="E14" s="353"/>
      <c r="F14" s="353"/>
      <c r="G14" s="353"/>
      <c r="H14" s="353"/>
      <c r="I14" s="353"/>
      <c r="J14" s="353"/>
      <c r="K14" s="353"/>
      <c r="L14" s="353"/>
      <c r="M14" s="354"/>
      <c r="N14" s="349" t="s">
        <v>931</v>
      </c>
    </row>
    <row r="15" spans="1:44" ht="25" customHeight="1" x14ac:dyDescent="0.15">
      <c r="A15" s="348"/>
      <c r="B15" s="390" t="s">
        <v>921</v>
      </c>
      <c r="C15" s="391"/>
      <c r="D15" s="348" t="s">
        <v>51</v>
      </c>
      <c r="E15" s="348"/>
      <c r="F15" s="348" t="s">
        <v>26</v>
      </c>
      <c r="G15" s="348"/>
      <c r="H15" s="348" t="s">
        <v>922</v>
      </c>
      <c r="I15" s="348"/>
      <c r="J15" s="348" t="s">
        <v>44</v>
      </c>
      <c r="K15" s="348"/>
      <c r="L15" s="348" t="s">
        <v>57</v>
      </c>
      <c r="M15" s="348"/>
      <c r="N15" s="350"/>
    </row>
    <row r="16" spans="1:44" s="283" customFormat="1" ht="25" customHeight="1" x14ac:dyDescent="0.2">
      <c r="A16" s="348"/>
      <c r="B16" s="61">
        <v>35</v>
      </c>
      <c r="C16" s="284">
        <f>B16*100/N16</f>
        <v>18.134715025906736</v>
      </c>
      <c r="D16" s="61">
        <v>59</v>
      </c>
      <c r="E16" s="284">
        <f>D16*100/193</f>
        <v>30.569948186528496</v>
      </c>
      <c r="F16" s="285">
        <v>42</v>
      </c>
      <c r="G16" s="284">
        <f>42*100/193</f>
        <v>21.761658031088082</v>
      </c>
      <c r="H16" s="285">
        <v>41</v>
      </c>
      <c r="I16" s="284">
        <f>41*100/193</f>
        <v>21.243523316062177</v>
      </c>
      <c r="J16" s="284">
        <v>9</v>
      </c>
      <c r="K16" s="284">
        <f>9*100/193</f>
        <v>4.6632124352331603</v>
      </c>
      <c r="L16" s="285">
        <v>7</v>
      </c>
      <c r="M16" s="284">
        <f>7*100/193</f>
        <v>3.6269430051813472</v>
      </c>
      <c r="N16" s="61">
        <v>193</v>
      </c>
    </row>
    <row r="17" spans="1:29" ht="25" customHeight="1" x14ac:dyDescent="0.15">
      <c r="B17" s="61"/>
      <c r="C17" s="61"/>
      <c r="D17" s="61"/>
      <c r="E17" s="61"/>
      <c r="F17" s="61"/>
      <c r="G17" s="61"/>
      <c r="H17" s="61"/>
      <c r="I17" s="61"/>
      <c r="J17" s="61"/>
      <c r="K17" s="61"/>
      <c r="L17" s="61"/>
      <c r="M17" s="61"/>
      <c r="N17" s="61"/>
      <c r="O17" s="61"/>
      <c r="P17" s="61"/>
      <c r="Q17" s="61"/>
      <c r="R17" s="61"/>
      <c r="S17" s="61"/>
      <c r="T17" s="61"/>
      <c r="U17" s="61"/>
      <c r="V17" s="61"/>
    </row>
    <row r="18" spans="1:29" s="35" customFormat="1" ht="25" customHeight="1" x14ac:dyDescent="0.15">
      <c r="A18" s="349" t="s">
        <v>924</v>
      </c>
      <c r="B18" s="352" t="s">
        <v>500</v>
      </c>
      <c r="C18" s="353"/>
      <c r="D18" s="353"/>
      <c r="E18" s="353"/>
      <c r="F18" s="353"/>
      <c r="G18" s="353"/>
      <c r="H18" s="353"/>
      <c r="I18" s="353"/>
      <c r="J18" s="353"/>
      <c r="K18" s="353"/>
      <c r="L18" s="353"/>
      <c r="M18" s="353"/>
      <c r="N18" s="353"/>
      <c r="O18" s="353"/>
      <c r="P18" s="353"/>
      <c r="Q18" s="353"/>
      <c r="R18" s="353"/>
      <c r="S18" s="353"/>
      <c r="T18" s="353"/>
      <c r="U18" s="353"/>
      <c r="V18" s="354"/>
    </row>
    <row r="19" spans="1:29" s="35" customFormat="1" ht="25" customHeight="1" x14ac:dyDescent="0.15">
      <c r="A19" s="355"/>
      <c r="B19" s="355" t="s">
        <v>65</v>
      </c>
      <c r="C19" s="356" t="s">
        <v>67</v>
      </c>
      <c r="D19" s="356"/>
      <c r="E19" s="355" t="s">
        <v>68</v>
      </c>
      <c r="F19" s="355" t="s">
        <v>69</v>
      </c>
      <c r="G19" s="355" t="s">
        <v>74</v>
      </c>
      <c r="H19" s="355"/>
      <c r="I19" s="355"/>
      <c r="J19" s="355" t="s">
        <v>66</v>
      </c>
      <c r="K19" s="355" t="s">
        <v>70</v>
      </c>
      <c r="L19" s="355" t="s">
        <v>71</v>
      </c>
      <c r="M19" s="355"/>
      <c r="N19" s="356" t="s">
        <v>72</v>
      </c>
      <c r="O19" s="356"/>
      <c r="P19" s="355" t="s">
        <v>73</v>
      </c>
      <c r="Q19" s="355"/>
      <c r="R19" s="355"/>
      <c r="S19" s="355"/>
      <c r="T19" s="355" t="s">
        <v>78</v>
      </c>
      <c r="U19" s="355"/>
      <c r="V19" s="355"/>
    </row>
    <row r="20" spans="1:29" s="35" customFormat="1" ht="25" customHeight="1" x14ac:dyDescent="0.15">
      <c r="A20" s="355"/>
      <c r="B20" s="355"/>
      <c r="C20" s="128" t="s">
        <v>11</v>
      </c>
      <c r="D20" s="128" t="s">
        <v>12</v>
      </c>
      <c r="E20" s="355"/>
      <c r="F20" s="355"/>
      <c r="G20" s="128" t="s">
        <v>285</v>
      </c>
      <c r="H20" s="128" t="s">
        <v>286</v>
      </c>
      <c r="I20" s="128" t="s">
        <v>119</v>
      </c>
      <c r="J20" s="355"/>
      <c r="K20" s="355"/>
      <c r="L20" s="128" t="s">
        <v>55</v>
      </c>
      <c r="M20" s="128" t="s">
        <v>56</v>
      </c>
      <c r="N20" s="128" t="s">
        <v>64</v>
      </c>
      <c r="O20" s="128" t="s">
        <v>63</v>
      </c>
      <c r="P20" s="128" t="s">
        <v>13</v>
      </c>
      <c r="Q20" s="128" t="s">
        <v>14</v>
      </c>
      <c r="R20" s="128" t="s">
        <v>20</v>
      </c>
      <c r="S20" s="128" t="s">
        <v>18</v>
      </c>
      <c r="T20" s="128" t="s">
        <v>23</v>
      </c>
      <c r="U20" s="128" t="s">
        <v>16</v>
      </c>
      <c r="V20" s="128" t="s">
        <v>21</v>
      </c>
    </row>
    <row r="21" spans="1:29" s="35" customFormat="1" ht="25" customHeight="1" x14ac:dyDescent="0.15">
      <c r="A21" s="355"/>
      <c r="B21" s="61">
        <v>106</v>
      </c>
      <c r="C21" s="61">
        <v>81</v>
      </c>
      <c r="D21" s="61">
        <v>88</v>
      </c>
      <c r="E21" s="61">
        <v>40</v>
      </c>
      <c r="F21" s="61">
        <v>38</v>
      </c>
      <c r="G21" s="61">
        <v>124</v>
      </c>
      <c r="H21" s="61">
        <v>4</v>
      </c>
      <c r="I21" s="61">
        <v>44</v>
      </c>
      <c r="J21" s="61">
        <v>15</v>
      </c>
      <c r="K21" s="61">
        <v>5</v>
      </c>
      <c r="L21" s="61">
        <v>20</v>
      </c>
      <c r="M21" s="61">
        <v>2</v>
      </c>
      <c r="N21" s="61">
        <v>40</v>
      </c>
      <c r="O21" s="61">
        <v>9</v>
      </c>
      <c r="P21" s="61">
        <v>29</v>
      </c>
      <c r="Q21" s="61">
        <v>18</v>
      </c>
      <c r="R21" s="61">
        <v>1</v>
      </c>
      <c r="S21" s="61">
        <v>14</v>
      </c>
      <c r="T21" s="61">
        <v>2</v>
      </c>
      <c r="U21" s="61">
        <v>2</v>
      </c>
      <c r="V21" s="61">
        <v>2</v>
      </c>
    </row>
    <row r="22" spans="1:29" s="35" customFormat="1" ht="25" customHeight="1" x14ac:dyDescent="0.15">
      <c r="A22" s="355"/>
      <c r="B22" s="392" t="s">
        <v>306</v>
      </c>
      <c r="C22" s="393"/>
      <c r="D22" s="393"/>
      <c r="E22" s="393"/>
      <c r="F22" s="393"/>
      <c r="G22" s="393"/>
      <c r="H22" s="393"/>
      <c r="I22" s="394"/>
      <c r="J22" s="355" t="s">
        <v>305</v>
      </c>
      <c r="K22" s="355"/>
      <c r="L22" s="355"/>
      <c r="M22" s="355"/>
      <c r="N22" s="355"/>
      <c r="O22" s="355"/>
      <c r="P22" s="355"/>
      <c r="Q22" s="355"/>
      <c r="R22" s="355"/>
      <c r="S22" s="355"/>
      <c r="T22" s="355"/>
      <c r="U22" s="355"/>
      <c r="V22" s="355"/>
    </row>
    <row r="23" spans="1:29" s="35" customFormat="1" ht="25" customHeight="1" x14ac:dyDescent="0.15">
      <c r="A23" s="350"/>
      <c r="B23" s="398">
        <f>B21+C21+D21+E21+F21+G21+H21+I21</f>
        <v>525</v>
      </c>
      <c r="C23" s="399"/>
      <c r="D23" s="399"/>
      <c r="E23" s="399"/>
      <c r="F23" s="399"/>
      <c r="G23" s="399"/>
      <c r="H23" s="399"/>
      <c r="I23" s="400"/>
      <c r="J23" s="361">
        <f>J21+K21+L21+M21+N21+O21+P21+Q21+R21+S21+T21+U21+V21</f>
        <v>159</v>
      </c>
      <c r="K23" s="361"/>
      <c r="L23" s="361"/>
      <c r="M23" s="361"/>
      <c r="N23" s="361"/>
      <c r="O23" s="361"/>
      <c r="P23" s="361"/>
      <c r="Q23" s="361"/>
      <c r="R23" s="361"/>
      <c r="S23" s="361"/>
      <c r="T23" s="361"/>
      <c r="U23" s="361"/>
      <c r="V23" s="361"/>
    </row>
    <row r="24" spans="1:29" s="35" customFormat="1" ht="25" customHeight="1" x14ac:dyDescent="0.15"/>
    <row r="25" spans="1:29" ht="25" customHeight="1" x14ac:dyDescent="0.15">
      <c r="A25" s="349" t="s">
        <v>925</v>
      </c>
      <c r="B25" s="395" t="s">
        <v>501</v>
      </c>
      <c r="C25" s="396"/>
      <c r="D25" s="396"/>
      <c r="E25" s="396"/>
      <c r="F25" s="396"/>
      <c r="G25" s="396"/>
      <c r="H25" s="396"/>
      <c r="I25" s="396"/>
      <c r="J25" s="396"/>
      <c r="K25" s="396"/>
      <c r="L25" s="396"/>
      <c r="M25" s="397"/>
      <c r="N25" s="348" t="s">
        <v>931</v>
      </c>
    </row>
    <row r="26" spans="1:29" ht="25" customHeight="1" x14ac:dyDescent="0.15">
      <c r="A26" s="355"/>
      <c r="B26" s="172" t="s">
        <v>973</v>
      </c>
      <c r="C26" s="125" t="s">
        <v>65</v>
      </c>
      <c r="D26" s="125" t="s">
        <v>67</v>
      </c>
      <c r="E26" s="125" t="s">
        <v>68</v>
      </c>
      <c r="F26" s="125" t="s">
        <v>69</v>
      </c>
      <c r="G26" s="125" t="s">
        <v>74</v>
      </c>
      <c r="H26" s="125" t="s">
        <v>66</v>
      </c>
      <c r="I26" s="125" t="s">
        <v>70</v>
      </c>
      <c r="J26" s="125" t="s">
        <v>71</v>
      </c>
      <c r="K26" s="125" t="s">
        <v>72</v>
      </c>
      <c r="L26" s="125" t="s">
        <v>73</v>
      </c>
      <c r="M26" s="125" t="s">
        <v>78</v>
      </c>
      <c r="N26" s="348"/>
    </row>
    <row r="27" spans="1:29" ht="25" customHeight="1" x14ac:dyDescent="0.15">
      <c r="A27" s="355"/>
      <c r="B27" s="221" t="s">
        <v>971</v>
      </c>
      <c r="C27" s="61">
        <v>106</v>
      </c>
      <c r="D27" s="49">
        <v>169</v>
      </c>
      <c r="E27" s="61">
        <v>40</v>
      </c>
      <c r="F27" s="61">
        <v>38</v>
      </c>
      <c r="G27" s="49">
        <f>G21+4+44</f>
        <v>172</v>
      </c>
      <c r="H27" s="49">
        <v>15</v>
      </c>
      <c r="I27" s="49">
        <v>5</v>
      </c>
      <c r="J27" s="49">
        <v>22</v>
      </c>
      <c r="K27" s="49">
        <v>49</v>
      </c>
      <c r="L27" s="49">
        <v>62</v>
      </c>
      <c r="M27" s="49">
        <v>6</v>
      </c>
      <c r="N27" s="360">
        <v>684</v>
      </c>
    </row>
    <row r="28" spans="1:29" ht="25" customHeight="1" x14ac:dyDescent="0.15">
      <c r="A28" s="355"/>
      <c r="B28" s="221" t="s">
        <v>972</v>
      </c>
      <c r="C28" s="138">
        <v>15.5</v>
      </c>
      <c r="D28" s="151">
        <v>24.7</v>
      </c>
      <c r="E28" s="138">
        <v>5.8</v>
      </c>
      <c r="F28" s="138">
        <v>5.6</v>
      </c>
      <c r="G28" s="151">
        <v>25.1</v>
      </c>
      <c r="H28" s="151">
        <v>2.2000000000000002</v>
      </c>
      <c r="I28" s="151">
        <v>0.7</v>
      </c>
      <c r="J28" s="151">
        <v>3.2</v>
      </c>
      <c r="K28" s="151">
        <v>7.2</v>
      </c>
      <c r="L28" s="151">
        <v>9.1</v>
      </c>
      <c r="M28" s="151">
        <v>0.9</v>
      </c>
      <c r="N28" s="360"/>
    </row>
    <row r="29" spans="1:29" ht="25" customHeight="1" x14ac:dyDescent="0.15">
      <c r="A29" s="118"/>
      <c r="B29" s="131"/>
      <c r="C29" s="132"/>
      <c r="D29" s="131"/>
      <c r="E29" s="131"/>
      <c r="F29" s="132"/>
      <c r="G29" s="132"/>
      <c r="H29" s="132"/>
      <c r="I29" s="132"/>
      <c r="J29" s="132"/>
      <c r="K29" s="132"/>
      <c r="L29" s="132"/>
    </row>
    <row r="30" spans="1:29" s="35" customFormat="1" ht="25" customHeight="1" x14ac:dyDescent="0.15">
      <c r="A30" s="349" t="s">
        <v>926</v>
      </c>
      <c r="B30" s="351" t="s">
        <v>304</v>
      </c>
      <c r="C30" s="351" t="s">
        <v>502</v>
      </c>
      <c r="D30" s="351"/>
      <c r="E30" s="351"/>
      <c r="F30" s="351"/>
      <c r="G30" s="351"/>
      <c r="H30" s="351"/>
      <c r="I30" s="351"/>
      <c r="J30" s="351"/>
      <c r="K30" s="351"/>
      <c r="L30" s="351"/>
      <c r="M30" s="351"/>
      <c r="N30" s="351"/>
      <c r="O30" s="351"/>
      <c r="P30" s="351"/>
      <c r="Q30" s="351"/>
      <c r="R30" s="351"/>
      <c r="S30" s="351"/>
      <c r="T30" s="351"/>
      <c r="U30" s="351"/>
      <c r="V30" s="351"/>
      <c r="W30" s="351"/>
      <c r="X30" s="392" t="s">
        <v>931</v>
      </c>
      <c r="Y30" s="33"/>
      <c r="Z30" s="34"/>
      <c r="AA30" s="33"/>
      <c r="AB30" s="33"/>
      <c r="AC30" s="33"/>
    </row>
    <row r="31" spans="1:29" s="35" customFormat="1" ht="25" customHeight="1" x14ac:dyDescent="0.15">
      <c r="A31" s="355"/>
      <c r="B31" s="351"/>
      <c r="C31" s="351" t="s">
        <v>65</v>
      </c>
      <c r="D31" s="351" t="s">
        <v>67</v>
      </c>
      <c r="E31" s="351"/>
      <c r="F31" s="348" t="s">
        <v>68</v>
      </c>
      <c r="G31" s="348" t="s">
        <v>69</v>
      </c>
      <c r="H31" s="348" t="s">
        <v>74</v>
      </c>
      <c r="I31" s="348"/>
      <c r="J31" s="348"/>
      <c r="K31" s="348" t="s">
        <v>66</v>
      </c>
      <c r="L31" s="348" t="s">
        <v>70</v>
      </c>
      <c r="M31" s="348" t="s">
        <v>71</v>
      </c>
      <c r="N31" s="348"/>
      <c r="O31" s="348" t="s">
        <v>72</v>
      </c>
      <c r="P31" s="348"/>
      <c r="Q31" s="348" t="s">
        <v>73</v>
      </c>
      <c r="R31" s="348"/>
      <c r="S31" s="348"/>
      <c r="T31" s="348"/>
      <c r="U31" s="348" t="s">
        <v>78</v>
      </c>
      <c r="V31" s="348"/>
      <c r="W31" s="348"/>
      <c r="X31" s="392"/>
      <c r="Y31" s="33"/>
      <c r="Z31" s="34"/>
      <c r="AA31" s="36"/>
      <c r="AB31" s="36"/>
      <c r="AC31" s="33"/>
    </row>
    <row r="32" spans="1:29" s="35" customFormat="1" ht="36" customHeight="1" x14ac:dyDescent="0.15">
      <c r="A32" s="355"/>
      <c r="B32" s="351"/>
      <c r="C32" s="351"/>
      <c r="D32" s="125" t="s">
        <v>11</v>
      </c>
      <c r="E32" s="125" t="s">
        <v>12</v>
      </c>
      <c r="F32" s="348"/>
      <c r="G32" s="348"/>
      <c r="H32" s="125" t="s">
        <v>285</v>
      </c>
      <c r="I32" s="125" t="s">
        <v>286</v>
      </c>
      <c r="J32" s="125" t="s">
        <v>119</v>
      </c>
      <c r="K32" s="348"/>
      <c r="L32" s="348"/>
      <c r="M32" s="125" t="s">
        <v>55</v>
      </c>
      <c r="N32" s="125" t="s">
        <v>56</v>
      </c>
      <c r="O32" s="125" t="s">
        <v>497</v>
      </c>
      <c r="P32" s="125" t="s">
        <v>63</v>
      </c>
      <c r="Q32" s="125" t="s">
        <v>13</v>
      </c>
      <c r="R32" s="125" t="s">
        <v>498</v>
      </c>
      <c r="S32" s="125" t="s">
        <v>20</v>
      </c>
      <c r="T32" s="125" t="s">
        <v>499</v>
      </c>
      <c r="U32" s="125" t="s">
        <v>23</v>
      </c>
      <c r="V32" s="125" t="s">
        <v>16</v>
      </c>
      <c r="W32" s="125" t="s">
        <v>21</v>
      </c>
      <c r="X32" s="357"/>
      <c r="Y32" s="33"/>
      <c r="Z32" s="131"/>
      <c r="AA32" s="131"/>
      <c r="AB32" s="131"/>
      <c r="AC32" s="33"/>
    </row>
    <row r="33" spans="1:29" s="35" customFormat="1" ht="25" customHeight="1" x14ac:dyDescent="0.15">
      <c r="A33" s="355"/>
      <c r="B33" s="25" t="s">
        <v>25</v>
      </c>
      <c r="C33" s="276">
        <v>28</v>
      </c>
      <c r="D33" s="276">
        <v>21</v>
      </c>
      <c r="E33" s="25"/>
      <c r="F33" s="25">
        <v>14</v>
      </c>
      <c r="G33" s="25">
        <v>9</v>
      </c>
      <c r="H33" s="25">
        <v>34</v>
      </c>
      <c r="I33" s="25">
        <v>0</v>
      </c>
      <c r="J33" s="276">
        <v>14</v>
      </c>
      <c r="K33" s="25">
        <v>4</v>
      </c>
      <c r="L33" s="49">
        <v>1</v>
      </c>
      <c r="M33" s="49">
        <v>6</v>
      </c>
      <c r="N33" s="49">
        <v>0</v>
      </c>
      <c r="O33" s="49">
        <v>10</v>
      </c>
      <c r="P33" s="49">
        <v>3</v>
      </c>
      <c r="Q33" s="49">
        <v>13</v>
      </c>
      <c r="R33" s="49">
        <v>0</v>
      </c>
      <c r="S33" s="49">
        <v>0</v>
      </c>
      <c r="T33" s="49">
        <v>3</v>
      </c>
      <c r="U33" s="49">
        <v>0</v>
      </c>
      <c r="V33" s="49">
        <v>0</v>
      </c>
      <c r="W33" s="49">
        <v>0</v>
      </c>
      <c r="X33" s="132">
        <v>160</v>
      </c>
      <c r="Y33" s="33"/>
      <c r="Z33" s="131"/>
      <c r="AA33" s="131"/>
      <c r="AB33" s="131"/>
      <c r="AC33" s="33"/>
    </row>
    <row r="34" spans="1:29" s="35" customFormat="1" ht="25" customHeight="1" x14ac:dyDescent="0.15">
      <c r="A34" s="355"/>
      <c r="B34" s="25" t="s">
        <v>313</v>
      </c>
      <c r="C34" s="276">
        <v>46</v>
      </c>
      <c r="D34" s="276">
        <v>38</v>
      </c>
      <c r="E34" s="25"/>
      <c r="F34" s="25">
        <v>15</v>
      </c>
      <c r="G34" s="25">
        <v>22</v>
      </c>
      <c r="H34" s="25">
        <v>55</v>
      </c>
      <c r="I34" s="25">
        <v>1</v>
      </c>
      <c r="J34" s="276">
        <v>19</v>
      </c>
      <c r="K34" s="25">
        <v>10</v>
      </c>
      <c r="L34" s="49">
        <v>3</v>
      </c>
      <c r="M34" s="49">
        <v>10</v>
      </c>
      <c r="N34" s="49">
        <v>0</v>
      </c>
      <c r="O34" s="49">
        <v>12</v>
      </c>
      <c r="P34" s="49">
        <v>2</v>
      </c>
      <c r="Q34" s="49">
        <v>20</v>
      </c>
      <c r="R34" s="49">
        <v>2</v>
      </c>
      <c r="S34" s="49">
        <v>1</v>
      </c>
      <c r="T34" s="49">
        <v>7</v>
      </c>
      <c r="U34" s="49">
        <v>0</v>
      </c>
      <c r="V34" s="49">
        <v>0</v>
      </c>
      <c r="W34" s="49">
        <v>0</v>
      </c>
      <c r="X34" s="293">
        <v>263</v>
      </c>
      <c r="Y34" s="33"/>
      <c r="Z34" s="131"/>
      <c r="AA34" s="131"/>
      <c r="AB34" s="131"/>
      <c r="AC34" s="33"/>
    </row>
    <row r="35" spans="1:29" s="35" customFormat="1" ht="25" customHeight="1" x14ac:dyDescent="0.15">
      <c r="A35" s="355"/>
      <c r="B35" s="25" t="s">
        <v>302</v>
      </c>
      <c r="C35" s="276">
        <v>31</v>
      </c>
      <c r="D35" s="276">
        <v>22</v>
      </c>
      <c r="E35" s="25"/>
      <c r="F35" s="25">
        <v>5</v>
      </c>
      <c r="G35" s="25">
        <v>2</v>
      </c>
      <c r="H35" s="25">
        <v>22</v>
      </c>
      <c r="I35" s="25">
        <v>0</v>
      </c>
      <c r="J35" s="276">
        <v>7</v>
      </c>
      <c r="K35" s="25">
        <v>0</v>
      </c>
      <c r="L35" s="49">
        <v>0</v>
      </c>
      <c r="M35" s="49">
        <v>6</v>
      </c>
      <c r="N35" s="49">
        <v>0</v>
      </c>
      <c r="O35" s="49">
        <v>24</v>
      </c>
      <c r="P35" s="49">
        <v>2</v>
      </c>
      <c r="Q35" s="49">
        <v>1</v>
      </c>
      <c r="R35" s="49">
        <v>17</v>
      </c>
      <c r="S35" s="49">
        <v>0</v>
      </c>
      <c r="T35" s="49">
        <v>1</v>
      </c>
      <c r="U35" s="49">
        <v>0</v>
      </c>
      <c r="V35" s="49">
        <v>0</v>
      </c>
      <c r="W35" s="49">
        <v>0</v>
      </c>
      <c r="X35" s="293">
        <v>140</v>
      </c>
      <c r="Y35" s="33"/>
      <c r="Z35" s="131"/>
      <c r="AA35" s="131"/>
      <c r="AB35" s="131"/>
      <c r="AC35" s="33"/>
    </row>
    <row r="36" spans="1:29" s="35" customFormat="1" ht="25" customHeight="1" x14ac:dyDescent="0.15">
      <c r="A36" s="355"/>
      <c r="B36" s="25" t="s">
        <v>303</v>
      </c>
      <c r="C36" s="276">
        <v>17</v>
      </c>
      <c r="D36" s="276">
        <v>35</v>
      </c>
      <c r="E36" s="25"/>
      <c r="F36" s="25">
        <v>7</v>
      </c>
      <c r="G36" s="25">
        <v>10</v>
      </c>
      <c r="H36" s="25">
        <v>40</v>
      </c>
      <c r="I36" s="25">
        <v>0</v>
      </c>
      <c r="J36" s="276">
        <v>8</v>
      </c>
      <c r="K36" s="25">
        <v>4</v>
      </c>
      <c r="L36" s="49">
        <v>0</v>
      </c>
      <c r="M36" s="49">
        <v>4</v>
      </c>
      <c r="N36" s="49">
        <v>2</v>
      </c>
      <c r="O36" s="49">
        <v>5</v>
      </c>
      <c r="P36" s="49">
        <v>9</v>
      </c>
      <c r="Q36" s="49">
        <v>8</v>
      </c>
      <c r="R36" s="49">
        <v>0</v>
      </c>
      <c r="S36" s="49">
        <v>0</v>
      </c>
      <c r="T36" s="49">
        <v>7</v>
      </c>
      <c r="U36" s="49">
        <v>0</v>
      </c>
      <c r="V36" s="49">
        <v>1</v>
      </c>
      <c r="W36" s="49">
        <v>0</v>
      </c>
      <c r="X36" s="293">
        <v>157</v>
      </c>
      <c r="Y36" s="33"/>
      <c r="Z36" s="131"/>
      <c r="AA36" s="131"/>
      <c r="AB36" s="131"/>
      <c r="AC36" s="33"/>
    </row>
    <row r="37" spans="1:29" s="35" customFormat="1" ht="25" customHeight="1" x14ac:dyDescent="0.15">
      <c r="A37" s="355"/>
      <c r="B37" s="25" t="s">
        <v>41</v>
      </c>
      <c r="C37" s="276">
        <v>2</v>
      </c>
      <c r="D37" s="276">
        <v>1</v>
      </c>
      <c r="E37" s="25"/>
      <c r="F37" s="25">
        <v>1</v>
      </c>
      <c r="G37" s="25">
        <v>0</v>
      </c>
      <c r="H37" s="25">
        <v>3</v>
      </c>
      <c r="I37" s="25">
        <v>0</v>
      </c>
      <c r="J37" s="276">
        <v>1</v>
      </c>
      <c r="K37" s="25">
        <v>0</v>
      </c>
      <c r="L37" s="49">
        <v>0</v>
      </c>
      <c r="M37" s="49">
        <v>1</v>
      </c>
      <c r="N37" s="49">
        <v>0</v>
      </c>
      <c r="O37" s="49">
        <v>2</v>
      </c>
      <c r="P37" s="49">
        <v>1</v>
      </c>
      <c r="Q37" s="49">
        <v>3</v>
      </c>
      <c r="R37" s="49">
        <v>0</v>
      </c>
      <c r="S37" s="49">
        <v>0</v>
      </c>
      <c r="T37" s="49">
        <v>0</v>
      </c>
      <c r="U37" s="49">
        <v>0</v>
      </c>
      <c r="V37" s="49">
        <v>0</v>
      </c>
      <c r="W37" s="49">
        <v>0</v>
      </c>
      <c r="X37" s="293">
        <v>15</v>
      </c>
      <c r="Y37" s="33"/>
      <c r="Z37" s="131"/>
      <c r="AA37" s="131"/>
      <c r="AB37" s="131"/>
      <c r="AC37" s="33"/>
    </row>
    <row r="38" spans="1:29" s="35" customFormat="1" ht="25" customHeight="1" x14ac:dyDescent="0.15">
      <c r="A38" s="355"/>
      <c r="B38" s="25" t="s">
        <v>44</v>
      </c>
      <c r="C38" s="276">
        <v>8</v>
      </c>
      <c r="D38" s="276">
        <v>7</v>
      </c>
      <c r="E38" s="25"/>
      <c r="F38" s="25">
        <v>6</v>
      </c>
      <c r="G38" s="25">
        <v>2</v>
      </c>
      <c r="H38" s="25">
        <v>8</v>
      </c>
      <c r="I38" s="25">
        <v>3</v>
      </c>
      <c r="J38" s="276">
        <v>5</v>
      </c>
      <c r="K38" s="25">
        <v>1</v>
      </c>
      <c r="L38" s="49">
        <v>0</v>
      </c>
      <c r="M38" s="49">
        <v>1</v>
      </c>
      <c r="N38" s="49">
        <v>1</v>
      </c>
      <c r="O38" s="49">
        <v>1</v>
      </c>
      <c r="P38" s="49">
        <v>3</v>
      </c>
      <c r="Q38" s="49">
        <v>1</v>
      </c>
      <c r="R38" s="49">
        <v>0</v>
      </c>
      <c r="S38" s="49">
        <v>0</v>
      </c>
      <c r="T38" s="49">
        <v>0</v>
      </c>
      <c r="U38" s="49">
        <v>2</v>
      </c>
      <c r="V38" s="49">
        <v>1</v>
      </c>
      <c r="W38" s="49">
        <v>2</v>
      </c>
      <c r="X38" s="293">
        <v>52</v>
      </c>
      <c r="Y38" s="33"/>
      <c r="Z38" s="131"/>
      <c r="AA38" s="131"/>
      <c r="AB38" s="131"/>
      <c r="AC38" s="33"/>
    </row>
    <row r="39" spans="1:29" s="35" customFormat="1" ht="25" customHeight="1" x14ac:dyDescent="0.15">
      <c r="A39" s="355"/>
      <c r="B39" s="25" t="s">
        <v>57</v>
      </c>
      <c r="C39" s="276">
        <v>3</v>
      </c>
      <c r="D39" s="276">
        <v>1</v>
      </c>
      <c r="E39" s="25"/>
      <c r="F39" s="25">
        <v>0</v>
      </c>
      <c r="G39" s="25">
        <v>1</v>
      </c>
      <c r="H39" s="25">
        <v>4</v>
      </c>
      <c r="I39" s="25">
        <v>0</v>
      </c>
      <c r="J39" s="276">
        <v>0</v>
      </c>
      <c r="K39" s="25">
        <v>0</v>
      </c>
      <c r="L39" s="49">
        <v>0</v>
      </c>
      <c r="M39" s="49">
        <v>0</v>
      </c>
      <c r="N39" s="49">
        <v>0</v>
      </c>
      <c r="O39" s="49">
        <v>0</v>
      </c>
      <c r="P39" s="49">
        <v>0</v>
      </c>
      <c r="Q39" s="49">
        <v>0</v>
      </c>
      <c r="R39" s="49">
        <v>0</v>
      </c>
      <c r="S39" s="49">
        <v>0</v>
      </c>
      <c r="T39" s="49">
        <v>1</v>
      </c>
      <c r="U39" s="49">
        <v>0</v>
      </c>
      <c r="V39" s="49">
        <v>0</v>
      </c>
      <c r="W39" s="49">
        <v>0</v>
      </c>
      <c r="X39" s="293">
        <v>10</v>
      </c>
      <c r="Y39" s="33"/>
      <c r="Z39" s="33"/>
      <c r="AA39" s="33"/>
      <c r="AB39" s="33"/>
      <c r="AC39" s="33"/>
    </row>
    <row r="40" spans="1:29" s="35" customFormat="1" ht="25" customHeight="1" x14ac:dyDescent="0.15">
      <c r="A40" s="355"/>
      <c r="B40" s="25" t="s">
        <v>311</v>
      </c>
      <c r="C40" s="25"/>
      <c r="D40" s="25"/>
      <c r="E40" s="25"/>
      <c r="F40" s="25"/>
      <c r="G40" s="25"/>
      <c r="H40" s="25"/>
      <c r="I40" s="25"/>
      <c r="J40" s="25"/>
      <c r="K40" s="25"/>
      <c r="L40" s="49"/>
      <c r="M40" s="49"/>
      <c r="N40" s="49"/>
      <c r="O40" s="49"/>
      <c r="P40" s="49"/>
      <c r="Q40" s="49"/>
      <c r="R40" s="49"/>
      <c r="S40" s="49"/>
      <c r="T40" s="49"/>
      <c r="U40" s="49"/>
      <c r="V40" s="49"/>
      <c r="W40" s="49"/>
      <c r="X40" s="293"/>
    </row>
    <row r="41" spans="1:29" s="237" customFormat="1" ht="25" customHeight="1" x14ac:dyDescent="0.15">
      <c r="B41" s="131"/>
      <c r="C41" s="131"/>
      <c r="D41" s="131"/>
      <c r="E41" s="131"/>
      <c r="F41" s="131"/>
      <c r="G41" s="131"/>
      <c r="H41" s="131"/>
      <c r="I41" s="131"/>
      <c r="J41" s="131"/>
      <c r="K41" s="131"/>
      <c r="L41" s="132"/>
      <c r="M41" s="132"/>
      <c r="N41" s="132"/>
      <c r="O41" s="132"/>
      <c r="P41" s="132"/>
      <c r="Q41" s="132"/>
      <c r="R41" s="132"/>
      <c r="S41" s="132"/>
      <c r="T41" s="132"/>
      <c r="U41" s="132"/>
      <c r="V41" s="132"/>
      <c r="W41" s="132"/>
      <c r="X41" s="132"/>
    </row>
    <row r="42" spans="1:29" s="237" customFormat="1" ht="25" customHeight="1" x14ac:dyDescent="0.15">
      <c r="B42" s="238"/>
      <c r="C42" s="238"/>
      <c r="D42" s="131"/>
      <c r="E42" s="131"/>
      <c r="F42" s="131"/>
      <c r="G42" s="131"/>
      <c r="H42" s="131"/>
      <c r="I42" s="131"/>
      <c r="J42" s="131"/>
      <c r="K42" s="131"/>
      <c r="L42" s="132"/>
      <c r="M42" s="132"/>
      <c r="N42" s="132"/>
      <c r="O42" s="132"/>
      <c r="P42" s="132"/>
      <c r="Q42" s="132"/>
      <c r="R42" s="132"/>
      <c r="S42" s="132"/>
      <c r="T42" s="132"/>
      <c r="U42" s="132"/>
      <c r="V42" s="132"/>
      <c r="W42" s="132"/>
      <c r="X42" s="132"/>
    </row>
    <row r="43" spans="1:29" s="237" customFormat="1" ht="25" customHeight="1" x14ac:dyDescent="0.15">
      <c r="A43" s="348" t="s">
        <v>927</v>
      </c>
      <c r="B43" s="352" t="s">
        <v>503</v>
      </c>
      <c r="C43" s="353"/>
      <c r="D43" s="353"/>
      <c r="E43" s="353"/>
      <c r="F43" s="353"/>
      <c r="G43" s="353"/>
      <c r="H43" s="353"/>
      <c r="I43" s="353"/>
      <c r="J43" s="354"/>
      <c r="K43" s="348" t="s">
        <v>931</v>
      </c>
      <c r="L43" s="297"/>
      <c r="M43" s="351" t="s">
        <v>1249</v>
      </c>
      <c r="N43" s="351"/>
      <c r="O43" s="351"/>
      <c r="P43" s="351"/>
      <c r="Q43" s="351"/>
      <c r="R43" s="351"/>
      <c r="S43" s="351"/>
      <c r="T43" s="351"/>
      <c r="U43" s="351"/>
      <c r="V43" s="132"/>
      <c r="W43" s="132"/>
      <c r="X43" s="132"/>
    </row>
    <row r="44" spans="1:29" s="33" customFormat="1" ht="25" customHeight="1" x14ac:dyDescent="0.15">
      <c r="A44" s="348"/>
      <c r="B44" s="125" t="s">
        <v>304</v>
      </c>
      <c r="C44" s="125" t="s">
        <v>65</v>
      </c>
      <c r="D44" s="125" t="s">
        <v>67</v>
      </c>
      <c r="E44" s="125" t="s">
        <v>68</v>
      </c>
      <c r="F44" s="125" t="s">
        <v>69</v>
      </c>
      <c r="G44" s="125" t="s">
        <v>74</v>
      </c>
      <c r="H44" s="125" t="s">
        <v>71</v>
      </c>
      <c r="I44" s="125" t="s">
        <v>489</v>
      </c>
      <c r="J44" s="125" t="s">
        <v>73</v>
      </c>
      <c r="K44" s="348"/>
      <c r="L44" s="26"/>
      <c r="M44" s="125" t="s">
        <v>304</v>
      </c>
      <c r="N44" s="125" t="s">
        <v>65</v>
      </c>
      <c r="O44" s="125" t="s">
        <v>67</v>
      </c>
      <c r="P44" s="125" t="s">
        <v>68</v>
      </c>
      <c r="Q44" s="125" t="s">
        <v>69</v>
      </c>
      <c r="R44" s="125" t="s">
        <v>74</v>
      </c>
      <c r="S44" s="125" t="s">
        <v>71</v>
      </c>
      <c r="T44" s="125" t="s">
        <v>489</v>
      </c>
      <c r="U44" s="125" t="s">
        <v>73</v>
      </c>
      <c r="V44" s="132"/>
      <c r="W44" s="132"/>
      <c r="X44" s="132"/>
    </row>
    <row r="45" spans="1:29" s="33" customFormat="1" ht="25" customHeight="1" x14ac:dyDescent="0.15">
      <c r="A45" s="348"/>
      <c r="B45" s="126" t="s">
        <v>25</v>
      </c>
      <c r="C45" s="276">
        <v>28</v>
      </c>
      <c r="D45" s="276">
        <v>21</v>
      </c>
      <c r="E45" s="292">
        <v>14</v>
      </c>
      <c r="F45" s="292">
        <v>9</v>
      </c>
      <c r="G45" s="292">
        <v>48</v>
      </c>
      <c r="H45" s="49">
        <v>6</v>
      </c>
      <c r="I45" s="49">
        <v>13</v>
      </c>
      <c r="J45" s="49">
        <v>16</v>
      </c>
      <c r="K45" s="293">
        <v>160</v>
      </c>
      <c r="L45" s="26"/>
      <c r="M45" s="126" t="s">
        <v>25</v>
      </c>
      <c r="N45" s="292">
        <v>17.5</v>
      </c>
      <c r="O45" s="299">
        <v>13.13</v>
      </c>
      <c r="P45" s="138">
        <v>8.8000000000000007</v>
      </c>
      <c r="Q45" s="138">
        <v>5.6</v>
      </c>
      <c r="R45" s="292">
        <v>30</v>
      </c>
      <c r="S45" s="151">
        <v>3.8</v>
      </c>
      <c r="T45" s="151">
        <v>8.1</v>
      </c>
      <c r="U45" s="292">
        <v>10</v>
      </c>
      <c r="V45" s="132"/>
      <c r="W45" s="132"/>
      <c r="X45" s="132"/>
    </row>
    <row r="46" spans="1:29" s="33" customFormat="1" ht="25" customHeight="1" x14ac:dyDescent="0.15">
      <c r="A46" s="348"/>
      <c r="B46" s="126" t="s">
        <v>313</v>
      </c>
      <c r="C46" s="276">
        <v>46</v>
      </c>
      <c r="D46" s="276">
        <v>38</v>
      </c>
      <c r="E46" s="292">
        <v>15</v>
      </c>
      <c r="F46" s="292">
        <v>22</v>
      </c>
      <c r="G46" s="292">
        <v>75</v>
      </c>
      <c r="H46" s="49">
        <v>10</v>
      </c>
      <c r="I46" s="49">
        <v>14</v>
      </c>
      <c r="J46" s="49">
        <v>30</v>
      </c>
      <c r="K46" s="293">
        <v>263</v>
      </c>
      <c r="L46" s="26"/>
      <c r="M46" s="126" t="s">
        <v>313</v>
      </c>
      <c r="N46" s="138">
        <v>17.5</v>
      </c>
      <c r="O46" s="138">
        <v>14.4</v>
      </c>
      <c r="P46" s="138">
        <v>5.7</v>
      </c>
      <c r="Q46" s="138">
        <v>8.4</v>
      </c>
      <c r="R46" s="138">
        <v>28.5</v>
      </c>
      <c r="S46" s="151">
        <v>3.8</v>
      </c>
      <c r="T46" s="151">
        <v>5.3</v>
      </c>
      <c r="U46" s="138">
        <v>11.4</v>
      </c>
      <c r="V46" s="132"/>
      <c r="W46" s="132"/>
      <c r="X46" s="132"/>
    </row>
    <row r="47" spans="1:29" s="33" customFormat="1" ht="25" customHeight="1" x14ac:dyDescent="0.15">
      <c r="A47" s="348"/>
      <c r="B47" s="126" t="s">
        <v>302</v>
      </c>
      <c r="C47" s="276">
        <v>31</v>
      </c>
      <c r="D47" s="276">
        <v>22</v>
      </c>
      <c r="E47" s="292">
        <v>5</v>
      </c>
      <c r="F47" s="292">
        <v>2</v>
      </c>
      <c r="G47" s="292">
        <v>29</v>
      </c>
      <c r="H47" s="49">
        <v>6</v>
      </c>
      <c r="I47" s="49">
        <v>26</v>
      </c>
      <c r="J47" s="49">
        <v>1</v>
      </c>
      <c r="K47" s="293">
        <v>140</v>
      </c>
      <c r="L47" s="26"/>
      <c r="M47" s="126" t="s">
        <v>302</v>
      </c>
      <c r="N47" s="138">
        <v>22.1</v>
      </c>
      <c r="O47" s="138">
        <v>15.7</v>
      </c>
      <c r="P47" s="138">
        <v>3.6</v>
      </c>
      <c r="Q47" s="138">
        <v>1.4</v>
      </c>
      <c r="R47" s="138">
        <v>20.7</v>
      </c>
      <c r="S47" s="151">
        <v>4.3</v>
      </c>
      <c r="T47" s="151">
        <v>18.600000000000001</v>
      </c>
      <c r="U47" s="138">
        <v>0.7</v>
      </c>
      <c r="V47" s="132"/>
      <c r="W47" s="132"/>
      <c r="X47" s="132"/>
    </row>
    <row r="48" spans="1:29" s="33" customFormat="1" ht="25" customHeight="1" x14ac:dyDescent="0.15">
      <c r="A48" s="348"/>
      <c r="B48" s="126" t="s">
        <v>303</v>
      </c>
      <c r="C48" s="276">
        <v>17</v>
      </c>
      <c r="D48" s="276">
        <v>35</v>
      </c>
      <c r="E48" s="292">
        <v>7</v>
      </c>
      <c r="F48" s="292">
        <v>10</v>
      </c>
      <c r="G48" s="292">
        <v>48</v>
      </c>
      <c r="H48" s="49">
        <v>6</v>
      </c>
      <c r="I48" s="49">
        <v>14</v>
      </c>
      <c r="J48" s="49">
        <v>15</v>
      </c>
      <c r="K48" s="293">
        <v>157</v>
      </c>
      <c r="L48" s="26"/>
      <c r="M48" s="126" t="s">
        <v>303</v>
      </c>
      <c r="N48" s="138">
        <v>10.8</v>
      </c>
      <c r="O48" s="138">
        <v>22.3</v>
      </c>
      <c r="P48" s="138">
        <v>4.5</v>
      </c>
      <c r="Q48" s="138">
        <v>6.4</v>
      </c>
      <c r="R48" s="138">
        <v>30.6</v>
      </c>
      <c r="S48" s="151">
        <v>3.8</v>
      </c>
      <c r="T48" s="151">
        <v>8.9</v>
      </c>
      <c r="U48" s="138">
        <v>9.6</v>
      </c>
      <c r="V48" s="132"/>
      <c r="W48" s="132"/>
      <c r="X48" s="132"/>
    </row>
    <row r="49" spans="1:24" s="33" customFormat="1" ht="25" customHeight="1" x14ac:dyDescent="0.15">
      <c r="A49" s="348"/>
      <c r="B49" s="126" t="s">
        <v>41</v>
      </c>
      <c r="C49" s="276">
        <v>2</v>
      </c>
      <c r="D49" s="276">
        <v>1</v>
      </c>
      <c r="E49" s="292">
        <v>1</v>
      </c>
      <c r="F49" s="292">
        <v>0</v>
      </c>
      <c r="G49" s="292">
        <v>4</v>
      </c>
      <c r="H49" s="49">
        <v>1</v>
      </c>
      <c r="I49" s="49">
        <v>3</v>
      </c>
      <c r="J49" s="49">
        <v>3</v>
      </c>
      <c r="K49" s="293">
        <v>15</v>
      </c>
      <c r="L49" s="26"/>
      <c r="M49" s="126" t="s">
        <v>41</v>
      </c>
      <c r="N49" s="138">
        <v>13.3</v>
      </c>
      <c r="O49" s="138">
        <v>6.7</v>
      </c>
      <c r="P49" s="138">
        <v>6.7</v>
      </c>
      <c r="Q49" s="139">
        <v>0</v>
      </c>
      <c r="R49" s="138">
        <v>26.7</v>
      </c>
      <c r="S49" s="151">
        <v>6.7</v>
      </c>
      <c r="T49" s="271">
        <v>20</v>
      </c>
      <c r="U49" s="139">
        <v>20</v>
      </c>
      <c r="V49" s="132"/>
      <c r="W49" s="132"/>
      <c r="X49" s="132"/>
    </row>
    <row r="50" spans="1:24" s="33" customFormat="1" ht="25" customHeight="1" x14ac:dyDescent="0.15">
      <c r="A50" s="348"/>
      <c r="B50" s="126" t="s">
        <v>44</v>
      </c>
      <c r="C50" s="276">
        <v>8</v>
      </c>
      <c r="D50" s="276">
        <v>7</v>
      </c>
      <c r="E50" s="292">
        <v>6</v>
      </c>
      <c r="F50" s="292">
        <v>2</v>
      </c>
      <c r="G50" s="292">
        <v>16</v>
      </c>
      <c r="H50" s="49">
        <v>2</v>
      </c>
      <c r="I50" s="49">
        <v>4</v>
      </c>
      <c r="J50" s="49">
        <v>1</v>
      </c>
      <c r="K50" s="293">
        <v>52</v>
      </c>
      <c r="L50" s="26"/>
      <c r="M50" s="126" t="s">
        <v>44</v>
      </c>
      <c r="N50" s="138">
        <v>15.4</v>
      </c>
      <c r="O50" s="138">
        <v>13.5</v>
      </c>
      <c r="P50" s="138">
        <v>11.5</v>
      </c>
      <c r="Q50" s="138">
        <v>3.8</v>
      </c>
      <c r="R50" s="138">
        <v>30.8</v>
      </c>
      <c r="S50" s="151">
        <v>3.8</v>
      </c>
      <c r="T50" s="151">
        <v>7.7</v>
      </c>
      <c r="U50" s="138">
        <v>1.9</v>
      </c>
      <c r="V50" s="132"/>
      <c r="W50" s="132"/>
      <c r="X50" s="132"/>
    </row>
    <row r="51" spans="1:24" s="33" customFormat="1" ht="25" customHeight="1" x14ac:dyDescent="0.15">
      <c r="A51" s="348"/>
      <c r="B51" s="126" t="s">
        <v>57</v>
      </c>
      <c r="C51" s="276">
        <v>3</v>
      </c>
      <c r="D51" s="276">
        <v>1</v>
      </c>
      <c r="E51" s="292">
        <v>0</v>
      </c>
      <c r="F51" s="292">
        <v>1</v>
      </c>
      <c r="G51" s="292">
        <v>4</v>
      </c>
      <c r="H51" s="49">
        <v>0</v>
      </c>
      <c r="I51" s="49">
        <v>0</v>
      </c>
      <c r="J51" s="49">
        <v>1</v>
      </c>
      <c r="K51" s="293">
        <v>10</v>
      </c>
      <c r="L51" s="298"/>
      <c r="M51" s="126" t="s">
        <v>57</v>
      </c>
      <c r="N51" s="139">
        <v>30</v>
      </c>
      <c r="O51" s="139">
        <v>10</v>
      </c>
      <c r="P51" s="139">
        <v>0</v>
      </c>
      <c r="Q51" s="139">
        <v>10</v>
      </c>
      <c r="R51" s="139">
        <v>40</v>
      </c>
      <c r="S51" s="271">
        <v>0</v>
      </c>
      <c r="T51" s="271">
        <v>0</v>
      </c>
      <c r="U51" s="139">
        <v>10</v>
      </c>
      <c r="V51" s="132"/>
      <c r="W51" s="132"/>
      <c r="X51" s="132"/>
    </row>
    <row r="52" spans="1:24" s="33" customFormat="1" ht="25" customHeight="1" x14ac:dyDescent="0.15">
      <c r="A52" s="26"/>
      <c r="B52" s="131"/>
      <c r="C52" s="131"/>
      <c r="D52" s="131"/>
      <c r="E52" s="131"/>
      <c r="F52" s="131"/>
      <c r="G52" s="131"/>
      <c r="H52" s="131"/>
      <c r="I52" s="131"/>
      <c r="J52" s="131"/>
      <c r="K52" s="131"/>
      <c r="L52" s="132"/>
      <c r="M52" s="132"/>
      <c r="N52" s="132"/>
      <c r="O52" s="132"/>
      <c r="P52" s="132"/>
      <c r="Q52" s="132"/>
      <c r="R52" s="132"/>
      <c r="S52" s="132"/>
      <c r="T52" s="132"/>
      <c r="U52" s="132"/>
      <c r="V52" s="132"/>
      <c r="W52" s="132"/>
      <c r="X52" s="132"/>
    </row>
    <row r="53" spans="1:24" s="33" customFormat="1" ht="25" customHeight="1" x14ac:dyDescent="0.15">
      <c r="A53" s="36"/>
      <c r="B53" s="131"/>
      <c r="C53" s="131"/>
      <c r="D53" s="131"/>
      <c r="E53" s="131"/>
      <c r="F53" s="131"/>
      <c r="G53" s="131"/>
      <c r="H53" s="131"/>
      <c r="I53" s="131"/>
      <c r="J53" s="131"/>
      <c r="K53" s="131"/>
      <c r="L53" s="132"/>
      <c r="M53" s="132"/>
      <c r="N53" s="132"/>
      <c r="O53" s="132"/>
      <c r="P53" s="132"/>
      <c r="Q53" s="132"/>
      <c r="R53" s="132"/>
      <c r="S53" s="132"/>
      <c r="T53" s="132"/>
      <c r="U53" s="132"/>
      <c r="V53" s="132"/>
      <c r="W53" s="132"/>
      <c r="X53" s="132"/>
    </row>
    <row r="54" spans="1:24" s="237" customFormat="1" ht="25" customHeight="1" x14ac:dyDescent="0.15">
      <c r="A54" s="362" t="s">
        <v>74</v>
      </c>
      <c r="B54" s="395" t="s">
        <v>932</v>
      </c>
      <c r="C54" s="396"/>
      <c r="D54" s="396"/>
      <c r="E54" s="396"/>
      <c r="F54" s="396"/>
      <c r="G54" s="34"/>
      <c r="H54" s="362" t="s">
        <v>74</v>
      </c>
      <c r="I54" s="352" t="s">
        <v>933</v>
      </c>
      <c r="J54" s="353"/>
      <c r="K54" s="353"/>
      <c r="L54" s="353"/>
      <c r="M54" s="353"/>
      <c r="N54" s="34"/>
      <c r="O54" s="352" t="s">
        <v>488</v>
      </c>
      <c r="P54" s="354"/>
      <c r="Q54" s="133"/>
      <c r="R54" s="133"/>
      <c r="S54" s="133"/>
      <c r="T54" s="133"/>
      <c r="U54" s="133"/>
      <c r="V54" s="133"/>
      <c r="W54" s="133"/>
      <c r="X54" s="36"/>
    </row>
    <row r="55" spans="1:24" s="35" customFormat="1" ht="25" customHeight="1" x14ac:dyDescent="0.15">
      <c r="A55" s="356"/>
      <c r="B55" s="126"/>
      <c r="C55" s="126" t="s">
        <v>304</v>
      </c>
      <c r="D55" s="126" t="s">
        <v>405</v>
      </c>
      <c r="E55" s="126" t="s">
        <v>406</v>
      </c>
      <c r="F55" s="126" t="s">
        <v>931</v>
      </c>
      <c r="H55" s="356"/>
      <c r="I55" s="126"/>
      <c r="J55" s="126" t="s">
        <v>304</v>
      </c>
      <c r="K55" s="125" t="s">
        <v>929</v>
      </c>
      <c r="L55" s="126" t="s">
        <v>406</v>
      </c>
      <c r="M55" s="126" t="s">
        <v>931</v>
      </c>
      <c r="O55" s="149" t="s">
        <v>3</v>
      </c>
      <c r="P55" s="149"/>
    </row>
    <row r="56" spans="1:24" s="35" customFormat="1" ht="25" customHeight="1" x14ac:dyDescent="0.15">
      <c r="A56" s="356"/>
      <c r="B56" s="25" t="s">
        <v>25</v>
      </c>
      <c r="C56" s="292">
        <v>34</v>
      </c>
      <c r="D56" s="292">
        <v>0</v>
      </c>
      <c r="E56" s="292">
        <v>14</v>
      </c>
      <c r="F56" s="149"/>
      <c r="H56" s="356"/>
      <c r="I56" s="126" t="s">
        <v>25</v>
      </c>
      <c r="J56" s="138"/>
      <c r="K56" s="138"/>
      <c r="L56" s="138"/>
      <c r="M56" s="25"/>
      <c r="O56" s="149" t="s">
        <v>485</v>
      </c>
      <c r="P56" s="149"/>
    </row>
    <row r="57" spans="1:24" s="35" customFormat="1" ht="25" customHeight="1" x14ac:dyDescent="0.15">
      <c r="A57" s="356"/>
      <c r="B57" s="25" t="s">
        <v>51</v>
      </c>
      <c r="C57" s="292">
        <v>55</v>
      </c>
      <c r="D57" s="292">
        <v>1</v>
      </c>
      <c r="E57" s="292">
        <v>19</v>
      </c>
      <c r="F57" s="149"/>
      <c r="H57" s="356"/>
      <c r="I57" s="126" t="s">
        <v>51</v>
      </c>
      <c r="J57" s="138"/>
      <c r="K57" s="139"/>
      <c r="L57" s="138"/>
      <c r="M57" s="25"/>
      <c r="O57" s="149" t="s">
        <v>486</v>
      </c>
      <c r="P57" s="149"/>
    </row>
    <row r="58" spans="1:24" s="35" customFormat="1" ht="25" customHeight="1" x14ac:dyDescent="0.15">
      <c r="A58" s="356"/>
      <c r="B58" s="25" t="s">
        <v>312</v>
      </c>
      <c r="C58" s="292">
        <v>22</v>
      </c>
      <c r="D58" s="292">
        <v>0</v>
      </c>
      <c r="E58" s="292">
        <v>7</v>
      </c>
      <c r="F58" s="149"/>
      <c r="H58" s="356"/>
      <c r="I58" s="126" t="s">
        <v>312</v>
      </c>
      <c r="J58" s="138"/>
      <c r="K58" s="138"/>
      <c r="L58" s="138"/>
      <c r="M58" s="25"/>
      <c r="O58" s="149" t="s">
        <v>487</v>
      </c>
      <c r="P58" s="149"/>
    </row>
    <row r="59" spans="1:24" s="35" customFormat="1" ht="25" customHeight="1" x14ac:dyDescent="0.15">
      <c r="A59" s="356"/>
      <c r="B59" s="25" t="s">
        <v>303</v>
      </c>
      <c r="C59" s="292">
        <v>40</v>
      </c>
      <c r="D59" s="292">
        <v>0</v>
      </c>
      <c r="E59" s="292">
        <v>8</v>
      </c>
      <c r="F59" s="149"/>
      <c r="H59" s="356"/>
      <c r="I59" s="126" t="s">
        <v>303</v>
      </c>
      <c r="J59" s="138"/>
      <c r="K59" s="138"/>
      <c r="L59" s="138"/>
      <c r="M59" s="25"/>
    </row>
    <row r="60" spans="1:24" s="35" customFormat="1" ht="25" customHeight="1" x14ac:dyDescent="0.15">
      <c r="A60" s="356"/>
      <c r="B60" s="25" t="s">
        <v>41</v>
      </c>
      <c r="C60" s="292">
        <v>3</v>
      </c>
      <c r="D60" s="292">
        <v>0</v>
      </c>
      <c r="E60" s="292">
        <v>1</v>
      </c>
      <c r="F60" s="149"/>
      <c r="H60" s="356"/>
      <c r="I60" s="126" t="s">
        <v>41</v>
      </c>
      <c r="J60" s="138"/>
      <c r="K60" s="138"/>
      <c r="L60" s="138"/>
      <c r="M60" s="25"/>
    </row>
    <row r="61" spans="1:24" s="35" customFormat="1" ht="25" customHeight="1" x14ac:dyDescent="0.15">
      <c r="A61" s="356"/>
      <c r="B61" s="25" t="s">
        <v>44</v>
      </c>
      <c r="C61" s="292">
        <v>8</v>
      </c>
      <c r="D61" s="292">
        <v>3</v>
      </c>
      <c r="E61" s="292">
        <v>5</v>
      </c>
      <c r="F61" s="149"/>
      <c r="H61" s="356"/>
      <c r="I61" s="126" t="s">
        <v>44</v>
      </c>
      <c r="J61" s="138"/>
      <c r="K61" s="138"/>
      <c r="L61" s="138"/>
      <c r="M61" s="25"/>
    </row>
    <row r="62" spans="1:24" s="35" customFormat="1" ht="25" customHeight="1" x14ac:dyDescent="0.15">
      <c r="A62" s="356"/>
      <c r="B62" s="25" t="s">
        <v>57</v>
      </c>
      <c r="C62" s="292">
        <v>4</v>
      </c>
      <c r="D62" s="292">
        <v>0</v>
      </c>
      <c r="E62" s="292">
        <v>0</v>
      </c>
      <c r="F62" s="149"/>
      <c r="H62" s="356"/>
      <c r="I62" s="126" t="s">
        <v>57</v>
      </c>
      <c r="J62" s="138"/>
      <c r="K62" s="138"/>
      <c r="L62" s="138"/>
      <c r="M62" s="25"/>
    </row>
    <row r="63" spans="1:24" s="35" customFormat="1" ht="25" customHeight="1" x14ac:dyDescent="0.15">
      <c r="A63" s="363"/>
      <c r="B63" s="137" t="s">
        <v>311</v>
      </c>
      <c r="C63" s="25"/>
      <c r="D63" s="25"/>
      <c r="E63" s="25"/>
      <c r="F63" s="149"/>
      <c r="H63" s="363"/>
      <c r="I63" s="141" t="s">
        <v>311</v>
      </c>
      <c r="J63" s="139"/>
      <c r="K63" s="25"/>
      <c r="L63" s="25"/>
      <c r="M63" s="25"/>
      <c r="N63" s="140"/>
    </row>
    <row r="64" spans="1:24" s="35" customFormat="1" ht="25" customHeight="1" x14ac:dyDescent="0.15">
      <c r="B64" s="124"/>
      <c r="C64" s="124"/>
      <c r="D64" s="124"/>
      <c r="E64" s="124"/>
      <c r="F64" s="124"/>
    </row>
    <row r="65" spans="1:23" s="33" customFormat="1" ht="25" customHeight="1" x14ac:dyDescent="0.15">
      <c r="A65" s="239"/>
      <c r="B65" s="130"/>
      <c r="C65" s="108"/>
      <c r="D65" s="131"/>
      <c r="E65" s="131"/>
      <c r="F65" s="131"/>
    </row>
    <row r="66" spans="1:23" s="33" customFormat="1" ht="25" customHeight="1" x14ac:dyDescent="0.15">
      <c r="A66" s="395" t="s">
        <v>934</v>
      </c>
      <c r="B66" s="396"/>
      <c r="C66" s="396"/>
      <c r="D66" s="396"/>
      <c r="E66" s="396"/>
      <c r="F66" s="396"/>
      <c r="G66" s="396"/>
      <c r="H66" s="396"/>
      <c r="J66" s="395" t="s">
        <v>942</v>
      </c>
      <c r="K66" s="396"/>
      <c r="L66" s="396"/>
      <c r="M66" s="396"/>
      <c r="N66" s="396"/>
      <c r="O66" s="396"/>
      <c r="P66" s="396"/>
      <c r="Q66" s="325"/>
    </row>
    <row r="67" spans="1:23" s="33" customFormat="1" ht="25" customHeight="1" x14ac:dyDescent="0.15">
      <c r="A67" s="348" t="s">
        <v>930</v>
      </c>
      <c r="B67" s="126" t="s">
        <v>304</v>
      </c>
      <c r="C67" s="126" t="s">
        <v>311</v>
      </c>
      <c r="D67" s="125" t="s">
        <v>407</v>
      </c>
      <c r="E67" s="125" t="s">
        <v>408</v>
      </c>
      <c r="F67" s="125" t="s">
        <v>409</v>
      </c>
      <c r="G67" s="300" t="s">
        <v>1283</v>
      </c>
      <c r="H67" s="300" t="s">
        <v>1284</v>
      </c>
      <c r="J67" s="301" t="s">
        <v>304</v>
      </c>
      <c r="K67" s="301" t="s">
        <v>311</v>
      </c>
      <c r="L67" s="300" t="s">
        <v>407</v>
      </c>
      <c r="M67" s="300" t="s">
        <v>408</v>
      </c>
      <c r="N67" s="300" t="s">
        <v>409</v>
      </c>
      <c r="O67" s="300" t="s">
        <v>1283</v>
      </c>
      <c r="P67" s="300" t="s">
        <v>1284</v>
      </c>
    </row>
    <row r="68" spans="1:23" s="33" customFormat="1" ht="25" customHeight="1" x14ac:dyDescent="0.15">
      <c r="A68" s="348"/>
      <c r="B68" s="25" t="s">
        <v>25</v>
      </c>
      <c r="C68" s="149"/>
      <c r="D68" s="149">
        <v>0</v>
      </c>
      <c r="E68" s="149">
        <v>0</v>
      </c>
      <c r="F68" s="149">
        <v>12</v>
      </c>
      <c r="G68" s="149">
        <v>18</v>
      </c>
      <c r="H68" s="149">
        <v>5</v>
      </c>
      <c r="J68" s="302" t="s">
        <v>25</v>
      </c>
      <c r="K68" s="149">
        <v>35</v>
      </c>
      <c r="L68" s="149">
        <v>0</v>
      </c>
      <c r="M68" s="149">
        <v>0</v>
      </c>
      <c r="N68" s="219">
        <v>34.299999999999997</v>
      </c>
      <c r="O68" s="219">
        <v>51.4</v>
      </c>
      <c r="P68" s="219">
        <v>14.3</v>
      </c>
    </row>
    <row r="69" spans="1:23" s="33" customFormat="1" ht="25" customHeight="1" x14ac:dyDescent="0.15">
      <c r="A69" s="348"/>
      <c r="B69" s="25" t="s">
        <v>51</v>
      </c>
      <c r="C69" s="149"/>
      <c r="D69" s="49">
        <v>0</v>
      </c>
      <c r="E69" s="149">
        <v>0</v>
      </c>
      <c r="F69" s="149">
        <v>13</v>
      </c>
      <c r="G69" s="149">
        <v>43</v>
      </c>
      <c r="H69" s="149">
        <v>3</v>
      </c>
      <c r="J69" s="302" t="s">
        <v>51</v>
      </c>
      <c r="K69" s="149">
        <v>59</v>
      </c>
      <c r="L69" s="49">
        <v>0</v>
      </c>
      <c r="M69" s="149">
        <v>0</v>
      </c>
      <c r="N69" s="219">
        <v>22</v>
      </c>
      <c r="O69" s="219">
        <v>72.900000000000006</v>
      </c>
      <c r="P69" s="219">
        <v>5.0999999999999996</v>
      </c>
    </row>
    <row r="70" spans="1:23" s="33" customFormat="1" ht="25" customHeight="1" x14ac:dyDescent="0.15">
      <c r="A70" s="348"/>
      <c r="B70" s="25" t="s">
        <v>312</v>
      </c>
      <c r="C70" s="149"/>
      <c r="D70" s="49">
        <v>0</v>
      </c>
      <c r="E70" s="149">
        <v>0</v>
      </c>
      <c r="F70" s="149">
        <v>23</v>
      </c>
      <c r="G70" s="149">
        <v>2</v>
      </c>
      <c r="H70" s="149">
        <v>17</v>
      </c>
      <c r="J70" s="302" t="s">
        <v>312</v>
      </c>
      <c r="K70" s="149">
        <v>42</v>
      </c>
      <c r="L70" s="49">
        <v>0</v>
      </c>
      <c r="M70" s="149">
        <v>0</v>
      </c>
      <c r="N70" s="219">
        <v>54.8</v>
      </c>
      <c r="O70" s="219">
        <v>4.8</v>
      </c>
      <c r="P70" s="219">
        <v>40.5</v>
      </c>
    </row>
    <row r="71" spans="1:23" s="33" customFormat="1" ht="25" customHeight="1" x14ac:dyDescent="0.15">
      <c r="A71" s="348"/>
      <c r="B71" s="25" t="s">
        <v>303</v>
      </c>
      <c r="C71" s="149"/>
      <c r="D71" s="25">
        <v>0</v>
      </c>
      <c r="E71" s="149">
        <v>0</v>
      </c>
      <c r="F71" s="149">
        <v>15</v>
      </c>
      <c r="G71" s="149">
        <v>21</v>
      </c>
      <c r="H71" s="149">
        <v>6</v>
      </c>
      <c r="J71" s="302" t="s">
        <v>303</v>
      </c>
      <c r="K71" s="149">
        <v>42</v>
      </c>
      <c r="L71" s="302">
        <v>0</v>
      </c>
      <c r="M71" s="149">
        <v>0</v>
      </c>
      <c r="N71" s="219">
        <v>35.700000000000003</v>
      </c>
      <c r="O71" s="219">
        <v>50</v>
      </c>
      <c r="P71" s="219">
        <v>14.3</v>
      </c>
    </row>
    <row r="72" spans="1:23" s="33" customFormat="1" ht="25" customHeight="1" x14ac:dyDescent="0.15">
      <c r="A72" s="348"/>
      <c r="B72" s="25" t="s">
        <v>41</v>
      </c>
      <c r="C72" s="149"/>
      <c r="D72" s="25">
        <v>0</v>
      </c>
      <c r="E72" s="149">
        <v>0</v>
      </c>
      <c r="F72" s="149">
        <v>2</v>
      </c>
      <c r="G72" s="149">
        <v>1</v>
      </c>
      <c r="H72" s="149">
        <v>0</v>
      </c>
      <c r="J72" s="302" t="s">
        <v>41</v>
      </c>
      <c r="K72" s="149">
        <v>3</v>
      </c>
      <c r="L72" s="302">
        <v>0</v>
      </c>
      <c r="M72" s="149">
        <v>0</v>
      </c>
      <c r="N72" s="219">
        <v>66.7</v>
      </c>
      <c r="O72" s="219">
        <v>33.299999999999997</v>
      </c>
      <c r="P72" s="219">
        <v>0</v>
      </c>
    </row>
    <row r="73" spans="1:23" s="33" customFormat="1" ht="25" customHeight="1" x14ac:dyDescent="0.15">
      <c r="A73" s="348"/>
      <c r="B73" s="25" t="s">
        <v>44</v>
      </c>
      <c r="C73" s="149"/>
      <c r="D73" s="25">
        <v>0</v>
      </c>
      <c r="E73" s="149">
        <v>0</v>
      </c>
      <c r="F73" s="149">
        <v>2</v>
      </c>
      <c r="G73" s="149">
        <v>5</v>
      </c>
      <c r="H73" s="149">
        <v>2</v>
      </c>
      <c r="J73" s="302" t="s">
        <v>44</v>
      </c>
      <c r="K73" s="149">
        <v>9</v>
      </c>
      <c r="L73" s="302">
        <v>0</v>
      </c>
      <c r="M73" s="149">
        <v>0</v>
      </c>
      <c r="N73" s="219">
        <v>22.2</v>
      </c>
      <c r="O73" s="219">
        <v>55.6</v>
      </c>
      <c r="P73" s="219">
        <v>22.2</v>
      </c>
    </row>
    <row r="74" spans="1:23" s="33" customFormat="1" ht="25" customHeight="1" x14ac:dyDescent="0.15">
      <c r="A74" s="348"/>
      <c r="B74" s="25" t="s">
        <v>57</v>
      </c>
      <c r="C74" s="149"/>
      <c r="D74" s="25">
        <v>0</v>
      </c>
      <c r="E74" s="149">
        <v>0</v>
      </c>
      <c r="F74" s="149">
        <v>1</v>
      </c>
      <c r="G74" s="149">
        <v>0</v>
      </c>
      <c r="H74" s="149">
        <v>0</v>
      </c>
      <c r="J74" s="302" t="s">
        <v>57</v>
      </c>
      <c r="K74" s="149">
        <v>1</v>
      </c>
      <c r="L74" s="302">
        <v>0</v>
      </c>
      <c r="M74" s="149">
        <v>0</v>
      </c>
      <c r="N74" s="149">
        <v>100</v>
      </c>
      <c r="O74" s="149">
        <v>0</v>
      </c>
      <c r="P74" s="149">
        <v>0</v>
      </c>
    </row>
    <row r="75" spans="1:23" s="33" customFormat="1" ht="25" customHeight="1" x14ac:dyDescent="0.15">
      <c r="A75" s="348"/>
      <c r="B75" s="137" t="s">
        <v>311</v>
      </c>
      <c r="C75" s="137"/>
      <c r="D75" s="137">
        <v>0</v>
      </c>
      <c r="E75" s="149">
        <v>0</v>
      </c>
      <c r="F75" s="149">
        <f>SUM(F68:F74)</f>
        <v>68</v>
      </c>
      <c r="G75" s="149">
        <f t="shared" ref="G75:H75" si="0">SUM(G68:G74)</f>
        <v>90</v>
      </c>
      <c r="H75" s="149">
        <f t="shared" si="0"/>
        <v>33</v>
      </c>
      <c r="J75" s="137"/>
      <c r="K75" s="137"/>
      <c r="L75" s="137"/>
      <c r="M75" s="149"/>
      <c r="N75" s="149"/>
      <c r="O75" s="149"/>
      <c r="P75" s="149"/>
    </row>
    <row r="76" spans="1:23" s="33" customFormat="1" ht="25" customHeight="1" x14ac:dyDescent="0.15">
      <c r="A76" s="239"/>
      <c r="B76" s="237"/>
      <c r="C76" s="237"/>
      <c r="D76" s="237"/>
      <c r="E76" s="237"/>
      <c r="F76" s="237"/>
      <c r="G76" s="146"/>
    </row>
    <row r="78" spans="1:23" ht="25" customHeight="1" x14ac:dyDescent="0.15">
      <c r="A78" s="401" t="s">
        <v>490</v>
      </c>
      <c r="B78" s="145"/>
      <c r="C78" s="351" t="s">
        <v>935</v>
      </c>
      <c r="D78" s="351"/>
      <c r="E78" s="351"/>
      <c r="F78" s="351"/>
      <c r="G78" s="351"/>
      <c r="H78" s="351"/>
      <c r="I78" s="351"/>
      <c r="J78" s="351"/>
      <c r="K78" s="351"/>
      <c r="L78" s="351"/>
      <c r="M78" s="351"/>
      <c r="N78" s="351"/>
      <c r="O78" s="351"/>
      <c r="P78" s="351"/>
      <c r="Q78" s="351"/>
      <c r="R78" s="351"/>
      <c r="S78" s="351"/>
      <c r="T78" s="351"/>
      <c r="U78" s="351"/>
      <c r="V78" s="351"/>
      <c r="W78" s="351"/>
    </row>
    <row r="79" spans="1:23" ht="25" customHeight="1" x14ac:dyDescent="0.15">
      <c r="A79" s="402"/>
      <c r="B79" s="349" t="s">
        <v>274</v>
      </c>
      <c r="C79" s="348" t="s">
        <v>65</v>
      </c>
      <c r="D79" s="351" t="s">
        <v>67</v>
      </c>
      <c r="E79" s="351"/>
      <c r="F79" s="348" t="s">
        <v>68</v>
      </c>
      <c r="G79" s="348" t="s">
        <v>69</v>
      </c>
      <c r="H79" s="348" t="s">
        <v>74</v>
      </c>
      <c r="I79" s="348"/>
      <c r="J79" s="348"/>
      <c r="K79" s="348" t="s">
        <v>66</v>
      </c>
      <c r="L79" s="348" t="s">
        <v>70</v>
      </c>
      <c r="M79" s="348" t="s">
        <v>71</v>
      </c>
      <c r="N79" s="348"/>
      <c r="O79" s="348" t="s">
        <v>72</v>
      </c>
      <c r="P79" s="348"/>
      <c r="Q79" s="348" t="s">
        <v>73</v>
      </c>
      <c r="R79" s="348"/>
      <c r="S79" s="348"/>
      <c r="T79" s="348"/>
      <c r="U79" s="348" t="s">
        <v>78</v>
      </c>
      <c r="V79" s="348"/>
      <c r="W79" s="348"/>
    </row>
    <row r="80" spans="1:23" ht="25" customHeight="1" x14ac:dyDescent="0.15">
      <c r="A80" s="402"/>
      <c r="B80" s="350"/>
      <c r="C80" s="348"/>
      <c r="D80" s="125" t="s">
        <v>11</v>
      </c>
      <c r="E80" s="125" t="s">
        <v>12</v>
      </c>
      <c r="F80" s="348"/>
      <c r="G80" s="348"/>
      <c r="H80" s="125" t="s">
        <v>285</v>
      </c>
      <c r="I80" s="125" t="s">
        <v>286</v>
      </c>
      <c r="J80" s="125" t="s">
        <v>119</v>
      </c>
      <c r="K80" s="348"/>
      <c r="L80" s="348"/>
      <c r="M80" s="125" t="s">
        <v>55</v>
      </c>
      <c r="N80" s="125" t="s">
        <v>56</v>
      </c>
      <c r="O80" s="125" t="s">
        <v>64</v>
      </c>
      <c r="P80" s="125" t="s">
        <v>63</v>
      </c>
      <c r="Q80" s="125" t="s">
        <v>13</v>
      </c>
      <c r="R80" s="125" t="s">
        <v>14</v>
      </c>
      <c r="S80" s="125" t="s">
        <v>20</v>
      </c>
      <c r="T80" s="125" t="s">
        <v>18</v>
      </c>
      <c r="U80" s="125" t="s">
        <v>23</v>
      </c>
      <c r="V80" s="125" t="s">
        <v>16</v>
      </c>
      <c r="W80" s="125" t="s">
        <v>21</v>
      </c>
    </row>
    <row r="81" spans="1:23" ht="25" customHeight="1" x14ac:dyDescent="0.15">
      <c r="A81" s="402"/>
      <c r="B81" s="125" t="s">
        <v>407</v>
      </c>
      <c r="C81" s="25">
        <v>0</v>
      </c>
      <c r="D81" s="302">
        <v>0</v>
      </c>
      <c r="E81" s="302">
        <v>0</v>
      </c>
      <c r="F81" s="302">
        <v>0</v>
      </c>
      <c r="G81" s="302">
        <v>0</v>
      </c>
      <c r="H81" s="302">
        <v>0</v>
      </c>
      <c r="I81" s="302">
        <v>0</v>
      </c>
      <c r="J81" s="302">
        <v>0</v>
      </c>
      <c r="K81" s="302">
        <v>0</v>
      </c>
      <c r="L81" s="302">
        <v>0</v>
      </c>
      <c r="M81" s="302">
        <v>0</v>
      </c>
      <c r="N81" s="302">
        <v>0</v>
      </c>
      <c r="O81" s="302">
        <v>0</v>
      </c>
      <c r="P81" s="302">
        <v>0</v>
      </c>
      <c r="Q81" s="302">
        <v>0</v>
      </c>
      <c r="R81" s="302">
        <v>0</v>
      </c>
      <c r="S81" s="302">
        <v>0</v>
      </c>
      <c r="T81" s="302">
        <v>0</v>
      </c>
      <c r="U81" s="302">
        <v>0</v>
      </c>
      <c r="V81" s="302">
        <v>0</v>
      </c>
      <c r="W81" s="302">
        <v>0</v>
      </c>
    </row>
    <row r="82" spans="1:23" ht="25" customHeight="1" x14ac:dyDescent="0.15">
      <c r="A82" s="402"/>
      <c r="B82" s="125" t="s">
        <v>408</v>
      </c>
      <c r="C82" s="49">
        <v>0</v>
      </c>
      <c r="D82" s="49">
        <v>0</v>
      </c>
      <c r="E82" s="49">
        <v>0</v>
      </c>
      <c r="F82" s="49">
        <v>0</v>
      </c>
      <c r="G82" s="49">
        <v>0</v>
      </c>
      <c r="H82" s="49">
        <v>0</v>
      </c>
      <c r="I82" s="49">
        <v>0</v>
      </c>
      <c r="J82" s="49">
        <v>0</v>
      </c>
      <c r="K82" s="49">
        <v>0</v>
      </c>
      <c r="L82" s="49">
        <v>0</v>
      </c>
      <c r="M82" s="49">
        <v>0</v>
      </c>
      <c r="N82" s="49">
        <v>0</v>
      </c>
      <c r="O82" s="49">
        <v>0</v>
      </c>
      <c r="P82" s="49">
        <v>0</v>
      </c>
      <c r="Q82" s="49">
        <v>0</v>
      </c>
      <c r="R82" s="49">
        <v>0</v>
      </c>
      <c r="S82" s="49">
        <v>0</v>
      </c>
      <c r="T82" s="49">
        <v>0</v>
      </c>
      <c r="U82" s="49">
        <v>0</v>
      </c>
      <c r="V82" s="49">
        <v>0</v>
      </c>
      <c r="W82" s="49">
        <v>0</v>
      </c>
    </row>
    <row r="83" spans="1:23" ht="25" customHeight="1" x14ac:dyDescent="0.15">
      <c r="A83" s="402"/>
      <c r="B83" s="125" t="s">
        <v>409</v>
      </c>
      <c r="C83" s="65">
        <v>39</v>
      </c>
      <c r="D83" s="65">
        <v>27</v>
      </c>
      <c r="E83" s="65">
        <v>30</v>
      </c>
      <c r="F83" s="65">
        <v>16</v>
      </c>
      <c r="G83" s="65">
        <v>11</v>
      </c>
      <c r="H83" s="65">
        <v>41</v>
      </c>
      <c r="I83" s="65">
        <v>0</v>
      </c>
      <c r="J83" s="65">
        <v>9</v>
      </c>
      <c r="K83" s="65">
        <v>4</v>
      </c>
      <c r="L83" s="65">
        <v>0</v>
      </c>
      <c r="M83" s="65">
        <v>8</v>
      </c>
      <c r="N83" s="65">
        <v>2</v>
      </c>
      <c r="O83" s="65">
        <v>20</v>
      </c>
      <c r="P83" s="65">
        <v>4</v>
      </c>
      <c r="Q83" s="65">
        <v>8</v>
      </c>
      <c r="R83" s="65">
        <v>11</v>
      </c>
      <c r="S83" s="65">
        <v>1</v>
      </c>
      <c r="T83" s="65">
        <v>5</v>
      </c>
      <c r="U83" s="65">
        <v>0</v>
      </c>
      <c r="V83" s="65">
        <v>0</v>
      </c>
      <c r="W83" s="65">
        <v>1</v>
      </c>
    </row>
    <row r="84" spans="1:23" ht="25" customHeight="1" x14ac:dyDescent="0.15">
      <c r="A84" s="402"/>
      <c r="B84" s="300" t="s">
        <v>1283</v>
      </c>
      <c r="C84" s="65">
        <v>51</v>
      </c>
      <c r="D84" s="65">
        <v>46</v>
      </c>
      <c r="E84" s="65">
        <v>44</v>
      </c>
      <c r="F84" s="65">
        <v>20</v>
      </c>
      <c r="G84" s="65">
        <v>24</v>
      </c>
      <c r="H84" s="65">
        <v>58</v>
      </c>
      <c r="I84" s="65">
        <v>4</v>
      </c>
      <c r="J84" s="65">
        <v>26</v>
      </c>
      <c r="K84" s="65">
        <v>10</v>
      </c>
      <c r="L84" s="65">
        <v>4</v>
      </c>
      <c r="M84" s="65">
        <v>7</v>
      </c>
      <c r="N84" s="65">
        <v>0</v>
      </c>
      <c r="O84" s="65">
        <v>11</v>
      </c>
      <c r="P84" s="65">
        <v>4</v>
      </c>
      <c r="Q84" s="65">
        <v>19</v>
      </c>
      <c r="R84" s="65">
        <v>0</v>
      </c>
      <c r="S84" s="65">
        <v>0</v>
      </c>
      <c r="T84" s="65">
        <v>7</v>
      </c>
      <c r="U84" s="65">
        <v>2</v>
      </c>
      <c r="V84" s="65">
        <v>2</v>
      </c>
      <c r="W84" s="65">
        <v>1</v>
      </c>
    </row>
    <row r="85" spans="1:23" ht="25" customHeight="1" x14ac:dyDescent="0.15">
      <c r="A85" s="402"/>
      <c r="B85" s="300" t="s">
        <v>1284</v>
      </c>
      <c r="C85" s="28">
        <v>16</v>
      </c>
      <c r="D85" s="28">
        <v>8</v>
      </c>
      <c r="E85" s="28">
        <v>14</v>
      </c>
      <c r="F85" s="28">
        <v>4</v>
      </c>
      <c r="G85" s="28">
        <v>3</v>
      </c>
      <c r="H85" s="28">
        <v>25</v>
      </c>
      <c r="I85" s="28">
        <v>0</v>
      </c>
      <c r="J85" s="28">
        <v>9</v>
      </c>
      <c r="K85" s="28">
        <v>1</v>
      </c>
      <c r="L85" s="28">
        <v>1</v>
      </c>
      <c r="M85" s="28">
        <v>5</v>
      </c>
      <c r="N85" s="28">
        <v>0</v>
      </c>
      <c r="O85" s="28">
        <v>9</v>
      </c>
      <c r="P85" s="28">
        <v>1</v>
      </c>
      <c r="Q85" s="28">
        <v>2</v>
      </c>
      <c r="R85" s="28">
        <v>7</v>
      </c>
      <c r="S85" s="28">
        <v>0</v>
      </c>
      <c r="T85" s="28">
        <v>2</v>
      </c>
      <c r="U85" s="28">
        <v>0</v>
      </c>
      <c r="V85" s="28">
        <v>0</v>
      </c>
      <c r="W85" s="28">
        <v>0</v>
      </c>
    </row>
    <row r="86" spans="1:23" ht="25" customHeight="1" x14ac:dyDescent="0.15">
      <c r="B86" s="149"/>
      <c r="C86" s="149"/>
      <c r="D86" s="149"/>
      <c r="E86" s="149"/>
      <c r="F86" s="149"/>
      <c r="G86" s="149"/>
      <c r="H86" s="149"/>
      <c r="I86" s="149"/>
      <c r="J86" s="149"/>
      <c r="K86" s="149"/>
      <c r="L86" s="240"/>
      <c r="M86" s="240"/>
      <c r="N86" s="240"/>
      <c r="O86" s="240"/>
      <c r="P86" s="240"/>
      <c r="Q86" s="240"/>
      <c r="R86" s="240"/>
      <c r="S86" s="240"/>
      <c r="T86" s="240"/>
      <c r="U86" s="240"/>
      <c r="V86" s="240"/>
      <c r="W86" s="240"/>
    </row>
    <row r="87" spans="1:23" ht="25" customHeight="1" x14ac:dyDescent="0.15">
      <c r="A87" s="403" t="s">
        <v>490</v>
      </c>
      <c r="B87" s="125" t="s">
        <v>274</v>
      </c>
      <c r="C87" s="136" t="s">
        <v>306</v>
      </c>
      <c r="D87" s="136" t="s">
        <v>305</v>
      </c>
      <c r="E87" s="241"/>
      <c r="F87" s="241"/>
      <c r="G87" s="241"/>
      <c r="H87" s="241"/>
      <c r="I87" s="241"/>
      <c r="J87" s="241"/>
      <c r="K87" s="241"/>
      <c r="L87" s="241"/>
      <c r="M87" s="241"/>
      <c r="N87" s="241"/>
      <c r="O87" s="241"/>
      <c r="P87" s="241"/>
      <c r="Q87" s="240"/>
      <c r="R87" s="240"/>
      <c r="S87" s="240"/>
      <c r="T87" s="240"/>
      <c r="U87" s="240"/>
      <c r="V87" s="240"/>
      <c r="W87" s="240"/>
    </row>
    <row r="88" spans="1:23" ht="25" customHeight="1" x14ac:dyDescent="0.15">
      <c r="A88" s="404"/>
      <c r="B88" s="125" t="s">
        <v>407</v>
      </c>
      <c r="C88" s="149">
        <v>0</v>
      </c>
      <c r="D88" s="149">
        <v>0</v>
      </c>
      <c r="E88" s="149"/>
      <c r="F88" s="149"/>
      <c r="G88" s="149"/>
      <c r="H88" s="149"/>
      <c r="I88" s="28"/>
      <c r="J88" s="28"/>
      <c r="K88" s="28"/>
      <c r="L88" s="28"/>
      <c r="M88" s="28"/>
      <c r="N88" s="28"/>
      <c r="O88" s="28"/>
      <c r="P88" s="28"/>
      <c r="Q88" s="65"/>
      <c r="R88" s="240"/>
      <c r="S88" s="240"/>
      <c r="T88" s="240"/>
      <c r="U88" s="240"/>
      <c r="V88" s="240"/>
      <c r="W88" s="240"/>
    </row>
    <row r="89" spans="1:23" ht="25" customHeight="1" x14ac:dyDescent="0.15">
      <c r="A89" s="404"/>
      <c r="B89" s="125" t="s">
        <v>408</v>
      </c>
      <c r="C89" s="149">
        <v>0</v>
      </c>
      <c r="D89" s="149">
        <v>0</v>
      </c>
      <c r="E89" s="149"/>
      <c r="F89" s="149"/>
      <c r="G89" s="149"/>
      <c r="H89" s="149"/>
      <c r="I89" s="149"/>
      <c r="J89" s="149"/>
      <c r="K89" s="149"/>
      <c r="L89" s="240"/>
      <c r="M89" s="240"/>
      <c r="N89" s="240"/>
      <c r="O89" s="240"/>
      <c r="P89" s="240"/>
      <c r="Q89" s="240"/>
      <c r="R89" s="240"/>
      <c r="S89" s="240"/>
      <c r="T89" s="240"/>
      <c r="U89" s="240"/>
      <c r="V89" s="240"/>
      <c r="W89" s="240"/>
    </row>
    <row r="90" spans="1:23" ht="25" customHeight="1" x14ac:dyDescent="0.15">
      <c r="A90" s="404"/>
      <c r="B90" s="125" t="s">
        <v>409</v>
      </c>
      <c r="C90" s="149">
        <v>173</v>
      </c>
      <c r="D90" s="149">
        <v>64</v>
      </c>
      <c r="E90" s="149"/>
      <c r="F90" s="149"/>
      <c r="G90" s="149"/>
      <c r="H90" s="149"/>
      <c r="I90" s="149"/>
      <c r="J90" s="149"/>
      <c r="K90" s="149"/>
      <c r="L90" s="240"/>
      <c r="M90" s="240"/>
      <c r="N90" s="240"/>
      <c r="O90" s="240"/>
      <c r="P90" s="240"/>
      <c r="Q90" s="240"/>
      <c r="R90" s="240"/>
      <c r="S90" s="240"/>
      <c r="T90" s="240"/>
      <c r="U90" s="240"/>
      <c r="V90" s="240"/>
      <c r="W90" s="240"/>
    </row>
    <row r="91" spans="1:23" ht="25" customHeight="1" x14ac:dyDescent="0.15">
      <c r="A91" s="404"/>
      <c r="B91" s="300" t="s">
        <v>1283</v>
      </c>
      <c r="C91" s="124">
        <v>273</v>
      </c>
      <c r="D91" s="124">
        <v>67</v>
      </c>
      <c r="E91" s="124"/>
      <c r="F91" s="124"/>
      <c r="G91" s="124"/>
      <c r="H91" s="124"/>
      <c r="I91" s="124"/>
      <c r="J91" s="124"/>
      <c r="K91" s="124"/>
      <c r="L91" s="56"/>
      <c r="M91" s="56"/>
      <c r="N91" s="56"/>
      <c r="O91" s="56"/>
      <c r="P91" s="56"/>
      <c r="Q91" s="56"/>
      <c r="R91" s="56"/>
      <c r="S91" s="56"/>
      <c r="T91" s="56"/>
      <c r="U91" s="56"/>
      <c r="V91" s="56"/>
      <c r="W91" s="56"/>
    </row>
    <row r="92" spans="1:23" ht="25" customHeight="1" x14ac:dyDescent="0.15">
      <c r="A92" s="404"/>
      <c r="B92" s="300" t="s">
        <v>1284</v>
      </c>
      <c r="C92" s="124">
        <v>79</v>
      </c>
      <c r="D92" s="124">
        <v>28</v>
      </c>
      <c r="E92" s="124"/>
      <c r="F92" s="124"/>
      <c r="G92" s="124"/>
      <c r="H92" s="124"/>
      <c r="I92" s="124"/>
      <c r="J92" s="124"/>
      <c r="K92" s="124"/>
      <c r="L92" s="56"/>
      <c r="M92" s="56"/>
      <c r="N92" s="56"/>
      <c r="O92" s="56"/>
      <c r="P92" s="56"/>
      <c r="Q92" s="56"/>
      <c r="R92" s="56"/>
      <c r="S92" s="56"/>
      <c r="T92" s="56"/>
      <c r="U92" s="56"/>
      <c r="V92" s="56"/>
      <c r="W92" s="56"/>
    </row>
    <row r="93" spans="1:23" ht="25" customHeight="1" x14ac:dyDescent="0.15">
      <c r="A93" s="242"/>
      <c r="B93" s="51"/>
      <c r="C93" s="51"/>
      <c r="D93" s="51"/>
      <c r="E93" s="51"/>
      <c r="F93" s="51"/>
      <c r="G93" s="51"/>
      <c r="H93" s="51"/>
      <c r="I93" s="51"/>
      <c r="J93" s="51"/>
      <c r="K93" s="51"/>
      <c r="L93" s="75"/>
      <c r="M93" s="75"/>
      <c r="N93" s="75"/>
      <c r="O93" s="75"/>
      <c r="P93" s="75"/>
      <c r="Q93" s="75"/>
      <c r="R93" s="75"/>
      <c r="S93" s="75"/>
      <c r="T93" s="75"/>
      <c r="U93" s="75"/>
      <c r="V93" s="75"/>
      <c r="W93" s="75"/>
    </row>
    <row r="94" spans="1:23" ht="25" customHeight="1" x14ac:dyDescent="0.15">
      <c r="A94" s="242"/>
      <c r="N94" s="36"/>
      <c r="O94" s="36"/>
      <c r="P94" s="74"/>
      <c r="Q94" s="74"/>
      <c r="R94" s="74"/>
      <c r="S94" s="74"/>
      <c r="T94" s="74"/>
      <c r="U94" s="74"/>
      <c r="V94" s="74"/>
      <c r="W94" s="74"/>
    </row>
    <row r="95" spans="1:23" ht="33" customHeight="1" x14ac:dyDescent="0.15">
      <c r="A95" s="348" t="s">
        <v>928</v>
      </c>
      <c r="B95" s="352" t="s">
        <v>936</v>
      </c>
      <c r="C95" s="353"/>
      <c r="D95" s="353"/>
      <c r="E95" s="353"/>
      <c r="F95" s="353"/>
      <c r="G95" s="353"/>
      <c r="H95" s="353"/>
      <c r="I95" s="353"/>
      <c r="J95" s="353"/>
      <c r="K95" s="353"/>
      <c r="L95" s="353"/>
      <c r="M95" s="354"/>
      <c r="N95" s="132"/>
      <c r="O95" s="132"/>
      <c r="P95" s="74"/>
      <c r="Q95" s="74"/>
      <c r="R95" s="74"/>
      <c r="S95" s="74"/>
      <c r="T95" s="74"/>
      <c r="U95" s="74"/>
      <c r="V95" s="74"/>
      <c r="W95" s="74"/>
    </row>
    <row r="96" spans="1:23" ht="31" customHeight="1" x14ac:dyDescent="0.15">
      <c r="A96" s="348"/>
      <c r="B96" s="126"/>
      <c r="C96" s="125" t="s">
        <v>65</v>
      </c>
      <c r="D96" s="125" t="s">
        <v>67</v>
      </c>
      <c r="E96" s="125" t="s">
        <v>68</v>
      </c>
      <c r="F96" s="125" t="s">
        <v>69</v>
      </c>
      <c r="G96" s="125" t="s">
        <v>74</v>
      </c>
      <c r="H96" s="125" t="s">
        <v>66</v>
      </c>
      <c r="I96" s="125" t="s">
        <v>70</v>
      </c>
      <c r="J96" s="125" t="s">
        <v>71</v>
      </c>
      <c r="K96" s="125" t="s">
        <v>72</v>
      </c>
      <c r="L96" s="125" t="s">
        <v>73</v>
      </c>
      <c r="M96" s="125" t="s">
        <v>78</v>
      </c>
      <c r="N96" s="132"/>
      <c r="O96" s="132"/>
      <c r="P96" s="74"/>
      <c r="Q96" s="74"/>
      <c r="R96" s="74"/>
      <c r="S96" s="74"/>
      <c r="T96" s="74"/>
      <c r="U96" s="74"/>
      <c r="V96" s="74"/>
      <c r="W96" s="74"/>
    </row>
    <row r="97" spans="1:23" ht="30" customHeight="1" x14ac:dyDescent="0.15">
      <c r="A97" s="348"/>
      <c r="B97" s="49" t="s">
        <v>407</v>
      </c>
      <c r="C97" s="302">
        <v>0</v>
      </c>
      <c r="D97" s="25">
        <v>0</v>
      </c>
      <c r="E97" s="302">
        <v>0</v>
      </c>
      <c r="F97" s="302">
        <v>0</v>
      </c>
      <c r="G97" s="302">
        <v>0</v>
      </c>
      <c r="H97" s="302">
        <v>0</v>
      </c>
      <c r="I97" s="302">
        <v>0</v>
      </c>
      <c r="J97" s="302">
        <v>0</v>
      </c>
      <c r="K97" s="302">
        <v>0</v>
      </c>
      <c r="L97" s="302">
        <v>0</v>
      </c>
      <c r="M97" s="302">
        <v>0</v>
      </c>
      <c r="O97" s="132"/>
      <c r="P97" s="74"/>
      <c r="Q97" s="74"/>
      <c r="R97" s="74"/>
      <c r="S97" s="74"/>
      <c r="T97" s="74"/>
      <c r="U97" s="74"/>
      <c r="V97" s="74"/>
      <c r="W97" s="74"/>
    </row>
    <row r="98" spans="1:23" ht="30" customHeight="1" x14ac:dyDescent="0.15">
      <c r="A98" s="348"/>
      <c r="B98" s="49" t="s">
        <v>408</v>
      </c>
      <c r="C98" s="49">
        <v>0</v>
      </c>
      <c r="D98" s="49">
        <v>0</v>
      </c>
      <c r="E98" s="49">
        <v>0</v>
      </c>
      <c r="F98" s="49">
        <v>0</v>
      </c>
      <c r="G98" s="49">
        <v>0</v>
      </c>
      <c r="H98" s="49">
        <v>0</v>
      </c>
      <c r="I98" s="49">
        <v>0</v>
      </c>
      <c r="J98" s="49">
        <v>0</v>
      </c>
      <c r="K98" s="49">
        <v>0</v>
      </c>
      <c r="L98" s="49">
        <v>0</v>
      </c>
      <c r="M98" s="49">
        <v>0</v>
      </c>
      <c r="O98" s="132"/>
      <c r="P98" s="74"/>
      <c r="Q98" s="74"/>
      <c r="R98" s="74"/>
      <c r="S98" s="74"/>
      <c r="T98" s="74"/>
      <c r="U98" s="74"/>
      <c r="V98" s="74"/>
      <c r="W98" s="74"/>
    </row>
    <row r="99" spans="1:23" ht="30" customHeight="1" x14ac:dyDescent="0.15">
      <c r="A99" s="348"/>
      <c r="B99" s="49" t="s">
        <v>409</v>
      </c>
      <c r="C99" s="65">
        <v>39</v>
      </c>
      <c r="D99" s="49">
        <v>57</v>
      </c>
      <c r="E99" s="65">
        <v>16</v>
      </c>
      <c r="F99" s="65">
        <v>11</v>
      </c>
      <c r="G99" s="49">
        <v>50</v>
      </c>
      <c r="H99" s="65">
        <v>4</v>
      </c>
      <c r="I99" s="65">
        <v>0</v>
      </c>
      <c r="J99" s="49">
        <v>10</v>
      </c>
      <c r="K99" s="49">
        <v>24</v>
      </c>
      <c r="L99" s="49">
        <v>25</v>
      </c>
      <c r="M99" s="49">
        <v>1</v>
      </c>
      <c r="O99" s="132"/>
      <c r="P99" s="74"/>
      <c r="Q99" s="74"/>
      <c r="R99" s="74"/>
      <c r="S99" s="74"/>
      <c r="T99" s="74"/>
      <c r="U99" s="74"/>
      <c r="V99" s="74"/>
      <c r="W99" s="74"/>
    </row>
    <row r="100" spans="1:23" ht="30" customHeight="1" x14ac:dyDescent="0.15">
      <c r="A100" s="348"/>
      <c r="B100" s="49" t="s">
        <v>1283</v>
      </c>
      <c r="C100" s="65">
        <v>51</v>
      </c>
      <c r="D100" s="323">
        <v>90</v>
      </c>
      <c r="E100" s="65">
        <v>20</v>
      </c>
      <c r="F100" s="65">
        <v>24</v>
      </c>
      <c r="G100" s="323">
        <v>88</v>
      </c>
      <c r="H100" s="65">
        <v>10</v>
      </c>
      <c r="I100" s="65">
        <v>4</v>
      </c>
      <c r="J100" s="323">
        <v>7</v>
      </c>
      <c r="K100" s="323">
        <v>15</v>
      </c>
      <c r="L100" s="323">
        <v>26</v>
      </c>
      <c r="M100" s="324">
        <v>5</v>
      </c>
      <c r="O100" s="305"/>
      <c r="P100" s="74"/>
      <c r="Q100" s="74"/>
      <c r="R100" s="74"/>
      <c r="S100" s="74"/>
      <c r="T100" s="74"/>
      <c r="U100" s="74"/>
      <c r="V100" s="74"/>
      <c r="W100" s="74"/>
    </row>
    <row r="101" spans="1:23" ht="30" customHeight="1" x14ac:dyDescent="0.15">
      <c r="A101" s="348"/>
      <c r="B101" s="49" t="s">
        <v>1284</v>
      </c>
      <c r="C101" s="28">
        <v>16</v>
      </c>
      <c r="D101" s="323">
        <v>22</v>
      </c>
      <c r="E101" s="28">
        <v>4</v>
      </c>
      <c r="F101" s="28">
        <v>3</v>
      </c>
      <c r="G101" s="323">
        <v>34</v>
      </c>
      <c r="H101" s="28">
        <v>1</v>
      </c>
      <c r="I101" s="28">
        <v>1</v>
      </c>
      <c r="J101" s="323">
        <v>5</v>
      </c>
      <c r="K101" s="323">
        <v>10</v>
      </c>
      <c r="L101" s="323">
        <v>11</v>
      </c>
      <c r="M101" s="324">
        <v>0</v>
      </c>
      <c r="O101" s="305"/>
      <c r="P101" s="74"/>
      <c r="Q101" s="74"/>
      <c r="R101" s="74"/>
      <c r="S101" s="74"/>
      <c r="T101" s="74"/>
      <c r="U101" s="74"/>
      <c r="V101" s="74"/>
      <c r="W101" s="74"/>
    </row>
    <row r="102" spans="1:23" ht="30" customHeight="1" x14ac:dyDescent="0.15">
      <c r="A102" s="348"/>
      <c r="B102" s="352" t="s">
        <v>937</v>
      </c>
      <c r="C102" s="353"/>
      <c r="D102" s="353"/>
      <c r="E102" s="353"/>
      <c r="F102" s="353"/>
      <c r="G102" s="353"/>
      <c r="H102" s="353"/>
      <c r="I102" s="353"/>
      <c r="J102" s="353"/>
      <c r="K102" s="353"/>
      <c r="L102" s="353"/>
      <c r="M102" s="354"/>
      <c r="N102" s="132"/>
      <c r="O102" s="132"/>
      <c r="P102" s="74"/>
      <c r="Q102" s="74"/>
      <c r="R102" s="74"/>
      <c r="S102" s="74"/>
      <c r="T102" s="74"/>
      <c r="U102" s="74"/>
      <c r="V102" s="74"/>
      <c r="W102" s="74"/>
    </row>
    <row r="103" spans="1:23" ht="25" customHeight="1" x14ac:dyDescent="0.15">
      <c r="A103" s="348"/>
      <c r="B103" s="126" t="s">
        <v>1271</v>
      </c>
      <c r="C103" s="125" t="s">
        <v>1272</v>
      </c>
      <c r="D103" s="125" t="s">
        <v>1285</v>
      </c>
      <c r="E103" s="125" t="s">
        <v>1274</v>
      </c>
      <c r="F103" s="125" t="s">
        <v>1286</v>
      </c>
      <c r="G103" s="125" t="s">
        <v>1276</v>
      </c>
      <c r="H103" s="125" t="s">
        <v>1287</v>
      </c>
      <c r="I103" s="125" t="s">
        <v>1278</v>
      </c>
      <c r="J103" s="125" t="s">
        <v>1279</v>
      </c>
      <c r="K103" s="125" t="s">
        <v>1288</v>
      </c>
      <c r="L103" s="125" t="s">
        <v>1281</v>
      </c>
      <c r="M103" s="125" t="s">
        <v>1282</v>
      </c>
      <c r="N103" s="132"/>
      <c r="O103" s="132"/>
      <c r="P103" s="74"/>
      <c r="Q103" s="74"/>
      <c r="R103" s="74"/>
      <c r="S103" s="74"/>
      <c r="T103" s="74"/>
      <c r="U103" s="74"/>
      <c r="V103" s="74"/>
      <c r="W103" s="74"/>
    </row>
    <row r="104" spans="1:23" ht="25" customHeight="1" x14ac:dyDescent="0.15">
      <c r="A104" s="348"/>
      <c r="B104" s="49" t="s">
        <v>407</v>
      </c>
      <c r="C104" s="302">
        <v>0</v>
      </c>
      <c r="D104" s="302">
        <v>0</v>
      </c>
      <c r="E104" s="302">
        <v>0</v>
      </c>
      <c r="F104" s="302">
        <v>0</v>
      </c>
      <c r="G104" s="302">
        <v>0</v>
      </c>
      <c r="H104" s="302">
        <v>0</v>
      </c>
      <c r="I104" s="302">
        <v>0</v>
      </c>
      <c r="J104" s="302">
        <v>0</v>
      </c>
      <c r="K104" s="302">
        <v>0</v>
      </c>
      <c r="L104" s="302">
        <v>0</v>
      </c>
      <c r="M104" s="302">
        <v>0</v>
      </c>
      <c r="N104" s="132"/>
      <c r="O104" s="132"/>
      <c r="P104" s="74"/>
      <c r="Q104" s="74"/>
      <c r="R104" s="74"/>
      <c r="S104" s="74"/>
      <c r="T104" s="74"/>
      <c r="U104" s="74"/>
      <c r="V104" s="74"/>
      <c r="W104" s="74"/>
    </row>
    <row r="105" spans="1:23" ht="25" customHeight="1" x14ac:dyDescent="0.15">
      <c r="A105" s="348"/>
      <c r="B105" s="49" t="s">
        <v>408</v>
      </c>
      <c r="C105" s="49">
        <v>0</v>
      </c>
      <c r="D105" s="49">
        <v>0</v>
      </c>
      <c r="E105" s="49">
        <v>0</v>
      </c>
      <c r="F105" s="49">
        <v>0</v>
      </c>
      <c r="G105" s="49">
        <v>0</v>
      </c>
      <c r="H105" s="49">
        <v>0</v>
      </c>
      <c r="I105" s="49">
        <v>0</v>
      </c>
      <c r="J105" s="49">
        <v>0</v>
      </c>
      <c r="K105" s="49">
        <v>0</v>
      </c>
      <c r="L105" s="49">
        <v>0</v>
      </c>
      <c r="M105" s="49">
        <v>0</v>
      </c>
      <c r="N105" s="132"/>
      <c r="O105" s="132"/>
      <c r="P105" s="74"/>
      <c r="Q105" s="74"/>
      <c r="R105" s="74"/>
      <c r="S105" s="74"/>
      <c r="T105" s="74"/>
      <c r="U105" s="74"/>
      <c r="V105" s="74"/>
      <c r="W105" s="74"/>
    </row>
    <row r="106" spans="1:23" ht="25" customHeight="1" x14ac:dyDescent="0.15">
      <c r="A106" s="348"/>
      <c r="B106" s="49" t="s">
        <v>409</v>
      </c>
      <c r="C106" s="151">
        <v>16.5</v>
      </c>
      <c r="D106" s="151">
        <v>24.1</v>
      </c>
      <c r="E106" s="151">
        <v>6.8</v>
      </c>
      <c r="F106" s="151">
        <v>4.5999999999999996</v>
      </c>
      <c r="G106" s="151">
        <v>21.1</v>
      </c>
      <c r="H106" s="151">
        <v>1.7</v>
      </c>
      <c r="I106" s="151">
        <v>0</v>
      </c>
      <c r="J106" s="151">
        <v>4.2</v>
      </c>
      <c r="K106" s="151">
        <v>10.1</v>
      </c>
      <c r="L106" s="151">
        <v>10.5</v>
      </c>
      <c r="M106" s="151">
        <v>0.4</v>
      </c>
      <c r="N106" s="107"/>
      <c r="O106" s="132"/>
      <c r="P106" s="74"/>
      <c r="Q106" s="74"/>
      <c r="R106" s="74"/>
      <c r="S106" s="74"/>
      <c r="T106" s="74"/>
      <c r="U106" s="74"/>
      <c r="V106" s="74"/>
      <c r="W106" s="74"/>
    </row>
    <row r="107" spans="1:23" ht="25" customHeight="1" x14ac:dyDescent="0.15">
      <c r="A107" s="348"/>
      <c r="B107" s="49" t="s">
        <v>1283</v>
      </c>
      <c r="C107" s="151">
        <v>15</v>
      </c>
      <c r="D107" s="151">
        <v>26.5</v>
      </c>
      <c r="E107" s="151">
        <v>5.9</v>
      </c>
      <c r="F107" s="151">
        <v>7.1</v>
      </c>
      <c r="G107" s="151">
        <v>25.9</v>
      </c>
      <c r="H107" s="151">
        <v>2.9</v>
      </c>
      <c r="I107" s="151">
        <v>1.2</v>
      </c>
      <c r="J107" s="151">
        <v>2.1</v>
      </c>
      <c r="K107" s="151">
        <v>4.4000000000000004</v>
      </c>
      <c r="L107" s="151">
        <v>7.6</v>
      </c>
      <c r="M107" s="151">
        <v>1.5</v>
      </c>
      <c r="N107" s="107"/>
      <c r="O107" s="305"/>
      <c r="P107" s="74"/>
      <c r="Q107" s="74"/>
      <c r="R107" s="74"/>
      <c r="S107" s="74"/>
      <c r="T107" s="74"/>
      <c r="U107" s="74"/>
      <c r="V107" s="74"/>
      <c r="W107" s="74"/>
    </row>
    <row r="108" spans="1:23" ht="25" customHeight="1" x14ac:dyDescent="0.15">
      <c r="A108" s="348"/>
      <c r="B108" s="49" t="s">
        <v>1284</v>
      </c>
      <c r="C108" s="138">
        <v>15</v>
      </c>
      <c r="D108" s="138">
        <v>20.6</v>
      </c>
      <c r="E108" s="138">
        <v>3.7</v>
      </c>
      <c r="F108" s="138">
        <v>2.8</v>
      </c>
      <c r="G108" s="138">
        <v>31.8</v>
      </c>
      <c r="H108" s="138">
        <v>0.9</v>
      </c>
      <c r="I108" s="138">
        <v>0.9</v>
      </c>
      <c r="J108" s="138">
        <v>4.7</v>
      </c>
      <c r="K108" s="138">
        <v>9.3000000000000007</v>
      </c>
      <c r="L108" s="138">
        <v>10.3</v>
      </c>
      <c r="M108" s="138">
        <v>0</v>
      </c>
      <c r="N108" s="107"/>
      <c r="O108" s="75"/>
      <c r="P108" s="75"/>
      <c r="Q108" s="75"/>
      <c r="R108" s="75"/>
      <c r="S108" s="75"/>
      <c r="T108" s="75"/>
      <c r="U108" s="75"/>
      <c r="V108" s="75"/>
      <c r="W108" s="75"/>
    </row>
    <row r="109" spans="1:23" ht="25" customHeight="1" x14ac:dyDescent="0.15">
      <c r="B109" s="61"/>
      <c r="C109" s="61"/>
      <c r="D109" s="61"/>
      <c r="E109" s="61"/>
      <c r="F109" s="61"/>
      <c r="G109" s="61"/>
      <c r="H109" s="61"/>
      <c r="I109" s="61"/>
      <c r="J109" s="61"/>
      <c r="K109" s="61"/>
      <c r="L109" s="98"/>
      <c r="M109" s="98"/>
      <c r="N109" s="98"/>
      <c r="O109" s="98"/>
      <c r="P109" s="98"/>
      <c r="Q109" s="98"/>
      <c r="R109" s="98"/>
      <c r="S109" s="98"/>
      <c r="T109" s="98"/>
      <c r="U109" s="98"/>
      <c r="V109" s="98"/>
      <c r="W109" s="98"/>
    </row>
  </sheetData>
  <mergeCells count="92">
    <mergeCell ref="A66:H66"/>
    <mergeCell ref="A78:A85"/>
    <mergeCell ref="A87:A92"/>
    <mergeCell ref="J66:P66"/>
    <mergeCell ref="X30:X32"/>
    <mergeCell ref="K43:K44"/>
    <mergeCell ref="H31:J31"/>
    <mergeCell ref="K31:K32"/>
    <mergeCell ref="L31:L32"/>
    <mergeCell ref="O54:P54"/>
    <mergeCell ref="O79:P79"/>
    <mergeCell ref="Q79:T79"/>
    <mergeCell ref="U79:W79"/>
    <mergeCell ref="A67:A75"/>
    <mergeCell ref="C78:W78"/>
    <mergeCell ref="Y10:AJ10"/>
    <mergeCell ref="A4:A7"/>
    <mergeCell ref="B4:H4"/>
    <mergeCell ref="I4:N4"/>
    <mergeCell ref="O4:X4"/>
    <mergeCell ref="B9:AP9"/>
    <mergeCell ref="Y4:AJ4"/>
    <mergeCell ref="B5:H5"/>
    <mergeCell ref="I5:N5"/>
    <mergeCell ref="O5:X5"/>
    <mergeCell ref="Y5:AJ5"/>
    <mergeCell ref="A54:A63"/>
    <mergeCell ref="B54:F54"/>
    <mergeCell ref="H54:H63"/>
    <mergeCell ref="I54:M54"/>
    <mergeCell ref="M31:N31"/>
    <mergeCell ref="A43:A51"/>
    <mergeCell ref="B43:J43"/>
    <mergeCell ref="M43:U43"/>
    <mergeCell ref="A18:A23"/>
    <mergeCell ref="B18:V18"/>
    <mergeCell ref="A95:A108"/>
    <mergeCell ref="B95:M95"/>
    <mergeCell ref="B102:M102"/>
    <mergeCell ref="K79:K80"/>
    <mergeCell ref="L79:L80"/>
    <mergeCell ref="M79:N79"/>
    <mergeCell ref="B79:B80"/>
    <mergeCell ref="C79:C80"/>
    <mergeCell ref="D79:E79"/>
    <mergeCell ref="F79:F80"/>
    <mergeCell ref="G79:G80"/>
    <mergeCell ref="H79:J79"/>
    <mergeCell ref="B25:M25"/>
    <mergeCell ref="N25:N26"/>
    <mergeCell ref="A25:A28"/>
    <mergeCell ref="A30:A40"/>
    <mergeCell ref="B30:B32"/>
    <mergeCell ref="C30:W30"/>
    <mergeCell ref="C31:C32"/>
    <mergeCell ref="D31:E31"/>
    <mergeCell ref="F31:F32"/>
    <mergeCell ref="G31:G32"/>
    <mergeCell ref="N27:N28"/>
    <mergeCell ref="O31:P31"/>
    <mergeCell ref="Q31:T31"/>
    <mergeCell ref="O10:X10"/>
    <mergeCell ref="T19:V19"/>
    <mergeCell ref="B22:I22"/>
    <mergeCell ref="J22:V22"/>
    <mergeCell ref="U31:W31"/>
    <mergeCell ref="N19:O19"/>
    <mergeCell ref="P19:S19"/>
    <mergeCell ref="N14:N15"/>
    <mergeCell ref="B19:B20"/>
    <mergeCell ref="C19:D19"/>
    <mergeCell ref="E19:E20"/>
    <mergeCell ref="F19:F20"/>
    <mergeCell ref="G19:I19"/>
    <mergeCell ref="B23:I23"/>
    <mergeCell ref="J23:V23"/>
    <mergeCell ref="A1:P2"/>
    <mergeCell ref="J19:J20"/>
    <mergeCell ref="K19:K20"/>
    <mergeCell ref="L19:M19"/>
    <mergeCell ref="AK10:AP10"/>
    <mergeCell ref="A14:A16"/>
    <mergeCell ref="B14:M14"/>
    <mergeCell ref="B15:C15"/>
    <mergeCell ref="D15:E15"/>
    <mergeCell ref="F15:G15"/>
    <mergeCell ref="H15:I15"/>
    <mergeCell ref="J15:K15"/>
    <mergeCell ref="L15:M15"/>
    <mergeCell ref="A9:A12"/>
    <mergeCell ref="B10:H10"/>
    <mergeCell ref="I10:N10"/>
  </mergeCells>
  <pageMargins left="0.7" right="0.7" top="0.75" bottom="0.75" header="0.3" footer="0.3"/>
  <pageSetup paperSize="9"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sheetPr>
  <dimension ref="A1:CF369"/>
  <sheetViews>
    <sheetView zoomScale="40" zoomScaleNormal="40" zoomScalePageLayoutView="40" workbookViewId="0">
      <selection activeCell="B143" sqref="B143:C150"/>
    </sheetView>
  </sheetViews>
  <sheetFormatPr baseColWidth="10" defaultRowHeight="37" customHeight="1" x14ac:dyDescent="0.2"/>
  <cols>
    <col min="1" max="1" width="4.5" style="7" customWidth="1"/>
    <col min="2" max="2" width="9.6640625" style="7" customWidth="1"/>
    <col min="3" max="3" width="9.5" style="7" customWidth="1"/>
    <col min="4" max="4" width="9.6640625" style="7" customWidth="1"/>
    <col min="5" max="5" width="8.5" style="7" customWidth="1"/>
    <col min="6" max="6" width="8.83203125" style="7" customWidth="1"/>
    <col min="7" max="7" width="7.83203125" style="7" customWidth="1"/>
    <col min="8" max="8" width="7.6640625" style="7" customWidth="1"/>
    <col min="9" max="9" width="9.33203125" style="7" customWidth="1"/>
    <col min="10" max="10" width="8.5" style="7" customWidth="1"/>
    <col min="11" max="11" width="8.33203125" style="7" customWidth="1"/>
    <col min="12" max="13" width="8.83203125" style="7" bestFit="1" customWidth="1"/>
    <col min="14" max="14" width="8" style="7" bestFit="1" customWidth="1"/>
    <col min="15" max="15" width="9" style="7" bestFit="1" customWidth="1"/>
    <col min="16" max="16" width="8.6640625" style="7" bestFit="1" customWidth="1"/>
    <col min="17" max="17" width="7.33203125" style="7" bestFit="1" customWidth="1"/>
    <col min="18" max="19" width="8.1640625" style="7" bestFit="1" customWidth="1"/>
    <col min="20" max="20" width="6.33203125" style="7" bestFit="1" customWidth="1"/>
    <col min="21" max="21" width="10" style="7" bestFit="1" customWidth="1"/>
    <col min="22" max="22" width="10.33203125" style="7" bestFit="1" customWidth="1"/>
    <col min="23" max="23" width="8.6640625" style="7" bestFit="1" customWidth="1"/>
    <col min="24" max="24" width="11.1640625" style="7" bestFit="1" customWidth="1"/>
    <col min="25" max="25" width="21.5" style="7" customWidth="1"/>
    <col min="26" max="26" width="7.6640625" style="12" customWidth="1"/>
    <col min="27" max="66" width="7.6640625" style="7" customWidth="1"/>
    <col min="67" max="67" width="9.6640625" style="7" bestFit="1" customWidth="1"/>
    <col min="68" max="68" width="7.33203125" style="7" bestFit="1" customWidth="1"/>
    <col min="69" max="69" width="4.6640625" style="7" bestFit="1" customWidth="1"/>
    <col min="70" max="70" width="7.33203125" style="7" bestFit="1" customWidth="1"/>
    <col min="71" max="71" width="10.33203125" style="7" bestFit="1" customWidth="1"/>
    <col min="72" max="72" width="10.1640625" style="7" bestFit="1" customWidth="1"/>
    <col min="73" max="73" width="82.6640625" style="7" customWidth="1"/>
    <col min="74" max="74" width="96.1640625" style="7" customWidth="1"/>
    <col min="75" max="16384" width="10.83203125" style="7"/>
  </cols>
  <sheetData>
    <row r="1" spans="1:82" s="42" customFormat="1" ht="42" customHeight="1" x14ac:dyDescent="0.2">
      <c r="A1" s="417" t="s">
        <v>60</v>
      </c>
      <c r="B1" s="418"/>
      <c r="C1" s="419"/>
      <c r="D1" s="408" t="s">
        <v>58</v>
      </c>
      <c r="E1" s="408"/>
      <c r="F1" s="408"/>
      <c r="G1" s="408"/>
      <c r="H1" s="408"/>
      <c r="I1" s="408"/>
      <c r="J1" s="408"/>
      <c r="K1" s="408"/>
      <c r="L1" s="408"/>
      <c r="M1" s="408"/>
      <c r="N1" s="408"/>
      <c r="O1" s="408"/>
      <c r="P1" s="408"/>
      <c r="Q1" s="408"/>
      <c r="R1" s="408"/>
      <c r="S1" s="408"/>
      <c r="T1" s="408"/>
      <c r="U1" s="408"/>
      <c r="V1" s="408"/>
      <c r="W1" s="408"/>
      <c r="X1" s="408"/>
      <c r="Y1" s="405" t="s">
        <v>59</v>
      </c>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24" t="s">
        <v>75</v>
      </c>
      <c r="BP1" s="425"/>
      <c r="BQ1" s="420" t="s">
        <v>76</v>
      </c>
      <c r="BR1" s="421"/>
      <c r="BS1" s="420" t="s">
        <v>77</v>
      </c>
      <c r="BT1" s="421"/>
      <c r="BU1" s="413" t="s">
        <v>493</v>
      </c>
      <c r="BV1" s="44"/>
      <c r="BW1" s="44"/>
      <c r="BX1" s="44"/>
      <c r="BY1" s="66"/>
      <c r="BZ1" s="66"/>
      <c r="CA1" s="66"/>
      <c r="CB1" s="66"/>
      <c r="CC1" s="66"/>
      <c r="CD1" s="66"/>
    </row>
    <row r="2" spans="1:82" s="42" customFormat="1" ht="31" customHeight="1" x14ac:dyDescent="0.2">
      <c r="A2" s="406" t="s">
        <v>273</v>
      </c>
      <c r="B2" s="406" t="s">
        <v>275</v>
      </c>
      <c r="C2" s="406" t="s">
        <v>504</v>
      </c>
      <c r="D2" s="407" t="s">
        <v>65</v>
      </c>
      <c r="E2" s="408" t="s">
        <v>67</v>
      </c>
      <c r="F2" s="408"/>
      <c r="G2" s="407" t="s">
        <v>68</v>
      </c>
      <c r="H2" s="407" t="s">
        <v>69</v>
      </c>
      <c r="I2" s="407" t="s">
        <v>74</v>
      </c>
      <c r="J2" s="407"/>
      <c r="K2" s="407"/>
      <c r="L2" s="407" t="s">
        <v>66</v>
      </c>
      <c r="M2" s="407" t="s">
        <v>70</v>
      </c>
      <c r="N2" s="407" t="s">
        <v>71</v>
      </c>
      <c r="O2" s="407"/>
      <c r="P2" s="407" t="s">
        <v>72</v>
      </c>
      <c r="Q2" s="407"/>
      <c r="R2" s="407" t="s">
        <v>73</v>
      </c>
      <c r="S2" s="407"/>
      <c r="T2" s="407"/>
      <c r="U2" s="407"/>
      <c r="V2" s="407" t="s">
        <v>78</v>
      </c>
      <c r="W2" s="407"/>
      <c r="X2" s="407"/>
      <c r="Y2" s="216" t="s">
        <v>53</v>
      </c>
      <c r="Z2" s="410" t="s">
        <v>25</v>
      </c>
      <c r="AA2" s="411"/>
      <c r="AB2" s="411"/>
      <c r="AC2" s="411"/>
      <c r="AD2" s="411"/>
      <c r="AE2" s="411"/>
      <c r="AF2" s="412"/>
      <c r="AG2" s="410" t="s">
        <v>51</v>
      </c>
      <c r="AH2" s="411"/>
      <c r="AI2" s="411"/>
      <c r="AJ2" s="411"/>
      <c r="AK2" s="411"/>
      <c r="AL2" s="412"/>
      <c r="AM2" s="410" t="s">
        <v>26</v>
      </c>
      <c r="AN2" s="411"/>
      <c r="AO2" s="411"/>
      <c r="AP2" s="411"/>
      <c r="AQ2" s="411"/>
      <c r="AR2" s="411"/>
      <c r="AS2" s="411"/>
      <c r="AT2" s="411"/>
      <c r="AU2" s="411"/>
      <c r="AV2" s="412"/>
      <c r="AW2" s="410" t="s">
        <v>37</v>
      </c>
      <c r="AX2" s="411"/>
      <c r="AY2" s="411"/>
      <c r="AZ2" s="411"/>
      <c r="BA2" s="411"/>
      <c r="BB2" s="411"/>
      <c r="BC2" s="411"/>
      <c r="BD2" s="411"/>
      <c r="BE2" s="411"/>
      <c r="BF2" s="411"/>
      <c r="BG2" s="411"/>
      <c r="BH2" s="412"/>
      <c r="BI2" s="410" t="s">
        <v>57</v>
      </c>
      <c r="BJ2" s="411"/>
      <c r="BK2" s="411"/>
      <c r="BL2" s="411"/>
      <c r="BM2" s="411"/>
      <c r="BN2" s="412"/>
      <c r="BO2" s="426"/>
      <c r="BP2" s="427"/>
      <c r="BQ2" s="422"/>
      <c r="BR2" s="423"/>
      <c r="BS2" s="422"/>
      <c r="BT2" s="423"/>
      <c r="BU2" s="414"/>
      <c r="BV2" s="44"/>
      <c r="BW2" s="44"/>
      <c r="BX2" s="44"/>
      <c r="BY2" s="66"/>
      <c r="BZ2" s="66"/>
      <c r="CA2" s="66"/>
      <c r="CB2" s="66"/>
      <c r="CC2" s="66"/>
      <c r="CD2" s="66"/>
    </row>
    <row r="3" spans="1:82" s="42" customFormat="1" ht="75" customHeight="1" x14ac:dyDescent="0.2">
      <c r="A3" s="416"/>
      <c r="B3" s="416"/>
      <c r="C3" s="416"/>
      <c r="D3" s="407"/>
      <c r="E3" s="193" t="s">
        <v>11</v>
      </c>
      <c r="F3" s="193" t="s">
        <v>12</v>
      </c>
      <c r="G3" s="407"/>
      <c r="H3" s="407"/>
      <c r="I3" s="193" t="s">
        <v>285</v>
      </c>
      <c r="J3" s="193" t="s">
        <v>286</v>
      </c>
      <c r="K3" s="193" t="s">
        <v>119</v>
      </c>
      <c r="L3" s="407"/>
      <c r="M3" s="407"/>
      <c r="N3" s="193" t="s">
        <v>55</v>
      </c>
      <c r="O3" s="193" t="s">
        <v>56</v>
      </c>
      <c r="P3" s="193" t="s">
        <v>64</v>
      </c>
      <c r="Q3" s="193" t="s">
        <v>63</v>
      </c>
      <c r="R3" s="193" t="s">
        <v>13</v>
      </c>
      <c r="S3" s="193" t="s">
        <v>14</v>
      </c>
      <c r="T3" s="193" t="s">
        <v>20</v>
      </c>
      <c r="U3" s="193" t="s">
        <v>18</v>
      </c>
      <c r="V3" s="193" t="s">
        <v>23</v>
      </c>
      <c r="W3" s="193" t="s">
        <v>16</v>
      </c>
      <c r="X3" s="194" t="s">
        <v>21</v>
      </c>
      <c r="Y3" s="195" t="s">
        <v>52</v>
      </c>
      <c r="Z3" s="215" t="s">
        <v>27</v>
      </c>
      <c r="AA3" s="213" t="s">
        <v>28</v>
      </c>
      <c r="AB3" s="213" t="s">
        <v>29</v>
      </c>
      <c r="AC3" s="213" t="s">
        <v>30</v>
      </c>
      <c r="AD3" s="213" t="s">
        <v>169</v>
      </c>
      <c r="AE3" s="213" t="s">
        <v>171</v>
      </c>
      <c r="AF3" s="214" t="s">
        <v>40</v>
      </c>
      <c r="AG3" s="215" t="s">
        <v>19</v>
      </c>
      <c r="AH3" s="213" t="s">
        <v>31</v>
      </c>
      <c r="AI3" s="213" t="s">
        <v>32</v>
      </c>
      <c r="AJ3" s="213" t="s">
        <v>33</v>
      </c>
      <c r="AK3" s="213" t="s">
        <v>310</v>
      </c>
      <c r="AL3" s="214" t="s">
        <v>40</v>
      </c>
      <c r="AM3" s="215" t="s">
        <v>34</v>
      </c>
      <c r="AN3" s="213" t="s">
        <v>35</v>
      </c>
      <c r="AO3" s="213" t="s">
        <v>36</v>
      </c>
      <c r="AP3" s="213" t="s">
        <v>49</v>
      </c>
      <c r="AQ3" s="213" t="s">
        <v>79</v>
      </c>
      <c r="AR3" s="213" t="s">
        <v>102</v>
      </c>
      <c r="AS3" s="213" t="s">
        <v>277</v>
      </c>
      <c r="AT3" s="213" t="s">
        <v>279</v>
      </c>
      <c r="AU3" s="213" t="s">
        <v>283</v>
      </c>
      <c r="AV3" s="214" t="s">
        <v>40</v>
      </c>
      <c r="AW3" s="215" t="s">
        <v>7</v>
      </c>
      <c r="AX3" s="213" t="s">
        <v>50</v>
      </c>
      <c r="AY3" s="213" t="s">
        <v>38</v>
      </c>
      <c r="AZ3" s="213" t="s">
        <v>39</v>
      </c>
      <c r="BA3" s="213" t="s">
        <v>284</v>
      </c>
      <c r="BB3" s="213" t="s">
        <v>17</v>
      </c>
      <c r="BC3" s="213" t="s">
        <v>6</v>
      </c>
      <c r="BD3" s="213" t="s">
        <v>46</v>
      </c>
      <c r="BE3" s="213" t="s">
        <v>22</v>
      </c>
      <c r="BF3" s="213" t="s">
        <v>42</v>
      </c>
      <c r="BG3" s="213" t="s">
        <v>45</v>
      </c>
      <c r="BH3" s="214" t="s">
        <v>40</v>
      </c>
      <c r="BI3" s="211" t="s">
        <v>41</v>
      </c>
      <c r="BJ3" s="212" t="s">
        <v>44</v>
      </c>
      <c r="BK3" s="212" t="s">
        <v>138</v>
      </c>
      <c r="BL3" s="213" t="s">
        <v>43</v>
      </c>
      <c r="BM3" s="213" t="s">
        <v>47</v>
      </c>
      <c r="BN3" s="214" t="s">
        <v>48</v>
      </c>
      <c r="BO3" s="196" t="s">
        <v>2</v>
      </c>
      <c r="BP3" s="196" t="s">
        <v>3</v>
      </c>
      <c r="BQ3" s="197" t="s">
        <v>4</v>
      </c>
      <c r="BR3" s="196" t="s">
        <v>5</v>
      </c>
      <c r="BS3" s="196" t="s">
        <v>1</v>
      </c>
      <c r="BT3" s="198" t="s">
        <v>24</v>
      </c>
      <c r="BU3" s="415"/>
      <c r="BV3" s="44"/>
      <c r="BW3" s="44"/>
      <c r="BX3" s="44"/>
      <c r="BY3" s="66"/>
      <c r="BZ3" s="66"/>
      <c r="CA3" s="66"/>
      <c r="CB3" s="66"/>
      <c r="CC3" s="66"/>
      <c r="CD3" s="66"/>
    </row>
    <row r="4" spans="1:82" s="51" customFormat="1" ht="37" customHeight="1" x14ac:dyDescent="0.2">
      <c r="A4" s="51">
        <v>1</v>
      </c>
      <c r="B4" s="51">
        <v>1</v>
      </c>
      <c r="C4" s="51" t="s">
        <v>61</v>
      </c>
      <c r="D4" s="52">
        <v>1</v>
      </c>
      <c r="E4" s="53"/>
      <c r="F4" s="53">
        <v>1</v>
      </c>
      <c r="G4" s="53"/>
      <c r="H4" s="53">
        <v>1</v>
      </c>
      <c r="I4" s="53">
        <v>1</v>
      </c>
      <c r="J4" s="53"/>
      <c r="K4" s="54"/>
      <c r="L4" s="124"/>
      <c r="M4" s="124"/>
      <c r="N4" s="124"/>
      <c r="O4" s="124"/>
      <c r="P4" s="124"/>
      <c r="Q4" s="124"/>
      <c r="R4" s="124"/>
      <c r="S4" s="124">
        <v>1</v>
      </c>
      <c r="T4" s="124"/>
      <c r="U4" s="124"/>
      <c r="V4" s="52"/>
      <c r="W4" s="53"/>
      <c r="X4" s="54"/>
      <c r="Y4" s="56" t="s">
        <v>80</v>
      </c>
      <c r="Z4" s="57"/>
      <c r="AA4" s="124"/>
      <c r="AB4" s="124"/>
      <c r="AC4" s="124"/>
      <c r="AD4" s="124"/>
      <c r="AE4" s="124"/>
      <c r="AF4" s="58"/>
      <c r="AG4" s="124"/>
      <c r="AH4" s="124"/>
      <c r="AI4" s="124"/>
      <c r="AJ4" s="124"/>
      <c r="AK4" s="124"/>
      <c r="AL4" s="124"/>
      <c r="AM4" s="57"/>
      <c r="AN4" s="124"/>
      <c r="AO4" s="124"/>
      <c r="AP4" s="124"/>
      <c r="AQ4" s="124">
        <v>1</v>
      </c>
      <c r="AR4" s="124"/>
      <c r="AS4" s="124"/>
      <c r="AT4" s="124"/>
      <c r="AU4" s="124"/>
      <c r="AV4" s="58"/>
      <c r="AW4" s="124"/>
      <c r="AX4" s="124"/>
      <c r="AY4" s="124"/>
      <c r="AZ4" s="124"/>
      <c r="BA4" s="124"/>
      <c r="BB4" s="124"/>
      <c r="BC4" s="124"/>
      <c r="BD4" s="124"/>
      <c r="BE4" s="124"/>
      <c r="BF4" s="124"/>
      <c r="BG4" s="124"/>
      <c r="BH4" s="58"/>
      <c r="BI4" s="124"/>
      <c r="BJ4" s="124"/>
      <c r="BK4" s="124"/>
      <c r="BL4" s="124"/>
      <c r="BM4" s="124"/>
      <c r="BN4" s="58"/>
      <c r="BO4" s="124"/>
      <c r="BP4" s="124">
        <v>1</v>
      </c>
      <c r="BQ4" s="124"/>
      <c r="BR4" s="124">
        <v>1</v>
      </c>
      <c r="BS4" s="124"/>
      <c r="BT4" s="67">
        <v>1</v>
      </c>
      <c r="BU4" s="60" t="s">
        <v>966</v>
      </c>
      <c r="BW4" s="59"/>
      <c r="BX4" s="59"/>
      <c r="BY4" s="59"/>
      <c r="BZ4" s="59"/>
      <c r="CA4" s="59"/>
      <c r="CB4" s="59"/>
      <c r="CC4" s="59"/>
      <c r="CD4" s="59"/>
    </row>
    <row r="5" spans="1:82" s="51" customFormat="1" ht="37" customHeight="1" x14ac:dyDescent="0.2">
      <c r="A5" s="51">
        <v>2</v>
      </c>
      <c r="B5" s="51">
        <v>2</v>
      </c>
      <c r="C5" s="51" t="s">
        <v>61</v>
      </c>
      <c r="D5" s="57">
        <v>1</v>
      </c>
      <c r="E5" s="124"/>
      <c r="F5" s="124">
        <v>1</v>
      </c>
      <c r="G5" s="124">
        <v>1</v>
      </c>
      <c r="H5" s="124"/>
      <c r="I5" s="124">
        <v>1</v>
      </c>
      <c r="J5" s="124"/>
      <c r="K5" s="58"/>
      <c r="L5" s="124"/>
      <c r="M5" s="124"/>
      <c r="N5" s="124">
        <v>1</v>
      </c>
      <c r="O5" s="124"/>
      <c r="P5" s="124">
        <v>1</v>
      </c>
      <c r="Q5" s="124"/>
      <c r="R5" s="124"/>
      <c r="S5" s="124">
        <v>1</v>
      </c>
      <c r="T5" s="124"/>
      <c r="U5" s="124"/>
      <c r="V5" s="57"/>
      <c r="W5" s="124"/>
      <c r="X5" s="58"/>
      <c r="Y5" s="56" t="s">
        <v>81</v>
      </c>
      <c r="Z5" s="57"/>
      <c r="AA5" s="124"/>
      <c r="AB5" s="124"/>
      <c r="AC5" s="124"/>
      <c r="AD5" s="124"/>
      <c r="AE5" s="124"/>
      <c r="AF5" s="58"/>
      <c r="AG5" s="124"/>
      <c r="AH5" s="124"/>
      <c r="AI5" s="124"/>
      <c r="AJ5" s="124"/>
      <c r="AK5" s="124"/>
      <c r="AL5" s="124"/>
      <c r="AM5" s="57"/>
      <c r="AN5" s="124"/>
      <c r="AO5" s="124"/>
      <c r="AP5" s="124"/>
      <c r="AQ5" s="124"/>
      <c r="AR5" s="124"/>
      <c r="AS5" s="124"/>
      <c r="AT5" s="124"/>
      <c r="AU5" s="124"/>
      <c r="AV5" s="58">
        <v>1</v>
      </c>
      <c r="AW5" s="124"/>
      <c r="AX5" s="124"/>
      <c r="AY5" s="124"/>
      <c r="AZ5" s="124"/>
      <c r="BA5" s="124"/>
      <c r="BB5" s="124"/>
      <c r="BC5" s="124"/>
      <c r="BD5" s="124"/>
      <c r="BE5" s="124"/>
      <c r="BF5" s="124"/>
      <c r="BG5" s="124"/>
      <c r="BH5" s="58"/>
      <c r="BI5" s="124"/>
      <c r="BJ5" s="124"/>
      <c r="BK5" s="124"/>
      <c r="BL5" s="124"/>
      <c r="BM5" s="124"/>
      <c r="BN5" s="58"/>
      <c r="BO5" s="124">
        <v>1</v>
      </c>
      <c r="BP5" s="124">
        <v>1</v>
      </c>
      <c r="BQ5" s="124">
        <v>1</v>
      </c>
      <c r="BR5" s="124"/>
      <c r="BS5" s="124"/>
      <c r="BT5" s="58">
        <v>1</v>
      </c>
      <c r="BU5" s="60" t="s">
        <v>82</v>
      </c>
      <c r="BW5" s="59"/>
      <c r="BX5" s="59"/>
      <c r="BY5" s="59"/>
      <c r="BZ5" s="59"/>
      <c r="CA5" s="59"/>
      <c r="CB5" s="59"/>
      <c r="CC5" s="59"/>
      <c r="CD5" s="59"/>
    </row>
    <row r="6" spans="1:82" s="51" customFormat="1" ht="37" customHeight="1" x14ac:dyDescent="0.2">
      <c r="A6" s="51">
        <v>3</v>
      </c>
      <c r="B6" s="51">
        <v>3</v>
      </c>
      <c r="C6" s="51" t="s">
        <v>61</v>
      </c>
      <c r="D6" s="57">
        <v>1</v>
      </c>
      <c r="E6" s="124"/>
      <c r="F6" s="124"/>
      <c r="G6" s="124"/>
      <c r="H6" s="124"/>
      <c r="I6" s="124">
        <v>1</v>
      </c>
      <c r="J6" s="124"/>
      <c r="K6" s="58"/>
      <c r="L6" s="124"/>
      <c r="M6" s="124"/>
      <c r="N6" s="124"/>
      <c r="O6" s="124"/>
      <c r="P6" s="124"/>
      <c r="Q6" s="124"/>
      <c r="R6" s="124"/>
      <c r="S6" s="124"/>
      <c r="T6" s="124"/>
      <c r="U6" s="124"/>
      <c r="V6" s="57"/>
      <c r="W6" s="124"/>
      <c r="X6" s="58"/>
      <c r="Y6" s="56" t="s">
        <v>81</v>
      </c>
      <c r="Z6" s="57"/>
      <c r="AA6" s="124"/>
      <c r="AB6" s="124"/>
      <c r="AC6" s="124"/>
      <c r="AD6" s="124"/>
      <c r="AE6" s="124"/>
      <c r="AF6" s="58"/>
      <c r="AG6" s="124"/>
      <c r="AH6" s="124"/>
      <c r="AI6" s="124"/>
      <c r="AJ6" s="124"/>
      <c r="AK6" s="124"/>
      <c r="AL6" s="124"/>
      <c r="AM6" s="57"/>
      <c r="AN6" s="124"/>
      <c r="AO6" s="124"/>
      <c r="AP6" s="124"/>
      <c r="AQ6" s="124"/>
      <c r="AR6" s="124"/>
      <c r="AS6" s="124"/>
      <c r="AT6" s="124"/>
      <c r="AU6" s="124"/>
      <c r="AV6" s="58">
        <v>1</v>
      </c>
      <c r="AW6" s="124"/>
      <c r="AX6" s="124"/>
      <c r="AY6" s="124"/>
      <c r="AZ6" s="124"/>
      <c r="BA6" s="124"/>
      <c r="BB6" s="124"/>
      <c r="BC6" s="124"/>
      <c r="BD6" s="124"/>
      <c r="BE6" s="124"/>
      <c r="BF6" s="124"/>
      <c r="BG6" s="124"/>
      <c r="BH6" s="58"/>
      <c r="BI6" s="124"/>
      <c r="BJ6" s="124"/>
      <c r="BK6" s="124"/>
      <c r="BL6" s="124"/>
      <c r="BM6" s="124"/>
      <c r="BN6" s="58"/>
      <c r="BO6" s="124">
        <v>1</v>
      </c>
      <c r="BP6" s="124">
        <v>1</v>
      </c>
      <c r="BQ6" s="124"/>
      <c r="BR6" s="124">
        <v>1</v>
      </c>
      <c r="BS6" s="124"/>
      <c r="BT6" s="58">
        <v>1</v>
      </c>
      <c r="BU6" s="60" t="s">
        <v>83</v>
      </c>
      <c r="BW6" s="59"/>
      <c r="BX6" s="59"/>
      <c r="BY6" s="59"/>
      <c r="BZ6" s="59"/>
      <c r="CA6" s="59"/>
      <c r="CB6" s="59"/>
      <c r="CC6" s="59"/>
      <c r="CD6" s="59"/>
    </row>
    <row r="7" spans="1:82" s="51" customFormat="1" ht="37" customHeight="1" x14ac:dyDescent="0.2">
      <c r="A7" s="51">
        <v>4</v>
      </c>
      <c r="B7" s="51">
        <v>4</v>
      </c>
      <c r="C7" s="51" t="s">
        <v>61</v>
      </c>
      <c r="D7" s="57"/>
      <c r="E7" s="124">
        <v>1</v>
      </c>
      <c r="F7" s="124">
        <v>1</v>
      </c>
      <c r="G7" s="124"/>
      <c r="H7" s="124"/>
      <c r="I7" s="124">
        <v>1</v>
      </c>
      <c r="J7" s="124"/>
      <c r="K7" s="58"/>
      <c r="L7" s="124"/>
      <c r="M7" s="124"/>
      <c r="N7" s="124">
        <v>1</v>
      </c>
      <c r="O7" s="124"/>
      <c r="P7" s="124">
        <v>1</v>
      </c>
      <c r="Q7" s="124"/>
      <c r="R7" s="124"/>
      <c r="S7" s="124">
        <v>1</v>
      </c>
      <c r="T7" s="124"/>
      <c r="U7" s="124"/>
      <c r="V7" s="57"/>
      <c r="W7" s="124"/>
      <c r="X7" s="58"/>
      <c r="Y7" s="56" t="s">
        <v>100</v>
      </c>
      <c r="Z7" s="57"/>
      <c r="AA7" s="124"/>
      <c r="AB7" s="124"/>
      <c r="AC7" s="124"/>
      <c r="AD7" s="124"/>
      <c r="AE7" s="124"/>
      <c r="AF7" s="58"/>
      <c r="AG7" s="124"/>
      <c r="AH7" s="124"/>
      <c r="AI7" s="124"/>
      <c r="AJ7" s="124"/>
      <c r="AK7" s="124"/>
      <c r="AL7" s="124"/>
      <c r="AM7" s="57"/>
      <c r="AN7" s="124"/>
      <c r="AO7" s="124"/>
      <c r="AP7" s="124"/>
      <c r="AQ7" s="124">
        <v>1</v>
      </c>
      <c r="AR7" s="124">
        <v>1</v>
      </c>
      <c r="AS7" s="124"/>
      <c r="AT7" s="124"/>
      <c r="AU7" s="124"/>
      <c r="AV7" s="58"/>
      <c r="AW7" s="124"/>
      <c r="AX7" s="124"/>
      <c r="AY7" s="124"/>
      <c r="AZ7" s="124"/>
      <c r="BA7" s="124"/>
      <c r="BB7" s="124"/>
      <c r="BC7" s="124"/>
      <c r="BD7" s="124"/>
      <c r="BE7" s="124"/>
      <c r="BF7" s="124"/>
      <c r="BG7" s="124"/>
      <c r="BH7" s="58"/>
      <c r="BI7" s="124"/>
      <c r="BJ7" s="124"/>
      <c r="BK7" s="124"/>
      <c r="BL7" s="124"/>
      <c r="BM7" s="124"/>
      <c r="BN7" s="58"/>
      <c r="BO7" s="124">
        <v>1</v>
      </c>
      <c r="BP7" s="124">
        <v>1</v>
      </c>
      <c r="BQ7" s="124"/>
      <c r="BR7" s="124">
        <v>1</v>
      </c>
      <c r="BS7" s="124"/>
      <c r="BT7" s="58">
        <v>1</v>
      </c>
      <c r="BU7" s="60" t="s">
        <v>84</v>
      </c>
      <c r="BW7" s="59"/>
      <c r="BX7" s="59"/>
      <c r="BY7" s="59"/>
      <c r="BZ7" s="59"/>
      <c r="CA7" s="59"/>
      <c r="CB7" s="59"/>
      <c r="CC7" s="59"/>
      <c r="CD7" s="59"/>
    </row>
    <row r="8" spans="1:82" s="51" customFormat="1" ht="37" customHeight="1" x14ac:dyDescent="0.2">
      <c r="A8" s="51">
        <v>5</v>
      </c>
      <c r="B8" s="51">
        <v>5</v>
      </c>
      <c r="C8" s="51" t="s">
        <v>61</v>
      </c>
      <c r="D8" s="57">
        <v>1</v>
      </c>
      <c r="E8" s="124">
        <v>1</v>
      </c>
      <c r="F8" s="124"/>
      <c r="G8" s="124">
        <v>1</v>
      </c>
      <c r="H8" s="124"/>
      <c r="I8" s="124">
        <v>1</v>
      </c>
      <c r="J8" s="124"/>
      <c r="K8" s="58"/>
      <c r="L8" s="124"/>
      <c r="M8" s="124"/>
      <c r="N8" s="124"/>
      <c r="O8" s="124"/>
      <c r="P8" s="124"/>
      <c r="Q8" s="124"/>
      <c r="R8" s="124"/>
      <c r="S8" s="124"/>
      <c r="T8" s="124"/>
      <c r="U8" s="124"/>
      <c r="V8" s="57"/>
      <c r="W8" s="124"/>
      <c r="X8" s="58"/>
      <c r="Y8" s="56" t="s">
        <v>101</v>
      </c>
      <c r="Z8" s="57"/>
      <c r="AA8" s="124"/>
      <c r="AB8" s="124"/>
      <c r="AC8" s="124"/>
      <c r="AD8" s="124"/>
      <c r="AE8" s="124"/>
      <c r="AF8" s="58"/>
      <c r="AG8" s="124"/>
      <c r="AH8" s="124"/>
      <c r="AI8" s="124"/>
      <c r="AJ8" s="124"/>
      <c r="AK8" s="124"/>
      <c r="AL8" s="124"/>
      <c r="AM8" s="57"/>
      <c r="AN8" s="124"/>
      <c r="AO8" s="124"/>
      <c r="AP8" s="124"/>
      <c r="AQ8" s="124"/>
      <c r="AR8" s="124">
        <v>1</v>
      </c>
      <c r="AS8" s="124"/>
      <c r="AT8" s="124"/>
      <c r="AU8" s="124"/>
      <c r="AV8" s="58"/>
      <c r="AW8" s="124"/>
      <c r="AX8" s="124"/>
      <c r="AY8" s="124"/>
      <c r="AZ8" s="124"/>
      <c r="BA8" s="124"/>
      <c r="BB8" s="124"/>
      <c r="BC8" s="124"/>
      <c r="BD8" s="124"/>
      <c r="BE8" s="124"/>
      <c r="BF8" s="124"/>
      <c r="BG8" s="124"/>
      <c r="BH8" s="58"/>
      <c r="BI8" s="124"/>
      <c r="BJ8" s="124"/>
      <c r="BK8" s="124"/>
      <c r="BL8" s="124"/>
      <c r="BM8" s="124"/>
      <c r="BN8" s="58"/>
      <c r="BO8" s="124"/>
      <c r="BP8" s="124">
        <v>1</v>
      </c>
      <c r="BQ8" s="124"/>
      <c r="BR8" s="124">
        <v>1</v>
      </c>
      <c r="BS8" s="124"/>
      <c r="BT8" s="58">
        <v>1</v>
      </c>
      <c r="BU8" s="60" t="s">
        <v>85</v>
      </c>
      <c r="BW8" s="59"/>
      <c r="BX8" s="59"/>
      <c r="BY8" s="59"/>
      <c r="BZ8" s="59"/>
      <c r="CA8" s="59"/>
      <c r="CB8" s="59"/>
      <c r="CC8" s="59"/>
      <c r="CD8" s="59"/>
    </row>
    <row r="9" spans="1:82" s="51" customFormat="1" ht="37" customHeight="1" x14ac:dyDescent="0.2">
      <c r="A9" s="51">
        <v>6</v>
      </c>
      <c r="B9" s="51">
        <v>6</v>
      </c>
      <c r="C9" s="51" t="s">
        <v>61</v>
      </c>
      <c r="D9" s="57">
        <v>1</v>
      </c>
      <c r="E9" s="124">
        <v>1</v>
      </c>
      <c r="F9" s="124">
        <v>1</v>
      </c>
      <c r="G9" s="124">
        <v>1</v>
      </c>
      <c r="H9" s="124"/>
      <c r="I9" s="124">
        <v>1</v>
      </c>
      <c r="J9" s="124"/>
      <c r="K9" s="58"/>
      <c r="L9" s="124"/>
      <c r="M9" s="124"/>
      <c r="N9" s="124">
        <v>1</v>
      </c>
      <c r="O9" s="124">
        <v>1</v>
      </c>
      <c r="P9" s="124"/>
      <c r="Q9" s="124"/>
      <c r="R9" s="124"/>
      <c r="S9" s="124">
        <v>1</v>
      </c>
      <c r="T9" s="124"/>
      <c r="U9" s="124"/>
      <c r="V9" s="57"/>
      <c r="W9" s="124"/>
      <c r="X9" s="58"/>
      <c r="Y9" s="56" t="s">
        <v>101</v>
      </c>
      <c r="Z9" s="57"/>
      <c r="AA9" s="124"/>
      <c r="AB9" s="124"/>
      <c r="AC9" s="124"/>
      <c r="AD9" s="124"/>
      <c r="AE9" s="124"/>
      <c r="AF9" s="58"/>
      <c r="AG9" s="124"/>
      <c r="AH9" s="124"/>
      <c r="AI9" s="124"/>
      <c r="AJ9" s="124"/>
      <c r="AK9" s="124"/>
      <c r="AL9" s="124"/>
      <c r="AM9" s="57"/>
      <c r="AN9" s="124"/>
      <c r="AO9" s="124"/>
      <c r="AP9" s="124"/>
      <c r="AQ9" s="124"/>
      <c r="AR9" s="124">
        <v>1</v>
      </c>
      <c r="AS9" s="124"/>
      <c r="AT9" s="124"/>
      <c r="AU9" s="124"/>
      <c r="AV9" s="58"/>
      <c r="AW9" s="124"/>
      <c r="AX9" s="124"/>
      <c r="AY9" s="124"/>
      <c r="AZ9" s="124"/>
      <c r="BA9" s="124"/>
      <c r="BB9" s="124"/>
      <c r="BC9" s="124"/>
      <c r="BD9" s="124"/>
      <c r="BE9" s="124"/>
      <c r="BF9" s="124"/>
      <c r="BG9" s="124"/>
      <c r="BH9" s="58"/>
      <c r="BI9" s="124"/>
      <c r="BJ9" s="124"/>
      <c r="BK9" s="124"/>
      <c r="BL9" s="124"/>
      <c r="BM9" s="124"/>
      <c r="BN9" s="58"/>
      <c r="BO9" s="124">
        <v>1</v>
      </c>
      <c r="BP9" s="124">
        <v>1</v>
      </c>
      <c r="BQ9" s="124"/>
      <c r="BR9" s="124">
        <v>1</v>
      </c>
      <c r="BS9" s="124"/>
      <c r="BT9" s="58">
        <v>1</v>
      </c>
      <c r="BU9" s="60" t="s">
        <v>86</v>
      </c>
      <c r="BW9" s="59"/>
      <c r="BX9" s="59"/>
      <c r="BY9" s="59"/>
      <c r="BZ9" s="59"/>
      <c r="CA9" s="59"/>
      <c r="CB9" s="59"/>
      <c r="CC9" s="59"/>
      <c r="CD9" s="59"/>
    </row>
    <row r="10" spans="1:82" s="51" customFormat="1" ht="37" customHeight="1" x14ac:dyDescent="0.2">
      <c r="A10" s="51">
        <v>7</v>
      </c>
      <c r="B10" s="51">
        <v>7</v>
      </c>
      <c r="C10" s="51" t="s">
        <v>61</v>
      </c>
      <c r="D10" s="57">
        <v>1</v>
      </c>
      <c r="E10" s="124">
        <v>1</v>
      </c>
      <c r="F10" s="124"/>
      <c r="G10" s="124"/>
      <c r="H10" s="124">
        <v>1</v>
      </c>
      <c r="I10" s="124">
        <v>1</v>
      </c>
      <c r="J10" s="124"/>
      <c r="K10" s="58"/>
      <c r="L10" s="124"/>
      <c r="M10" s="124"/>
      <c r="N10" s="124"/>
      <c r="O10" s="124"/>
      <c r="P10" s="124"/>
      <c r="Q10" s="124"/>
      <c r="R10" s="124"/>
      <c r="S10" s="124"/>
      <c r="T10" s="124"/>
      <c r="U10" s="124"/>
      <c r="V10" s="57"/>
      <c r="W10" s="124"/>
      <c r="X10" s="58"/>
      <c r="Y10" s="56" t="s">
        <v>101</v>
      </c>
      <c r="Z10" s="57"/>
      <c r="AA10" s="124"/>
      <c r="AB10" s="124"/>
      <c r="AC10" s="124"/>
      <c r="AD10" s="124"/>
      <c r="AE10" s="124"/>
      <c r="AF10" s="58"/>
      <c r="AG10" s="124"/>
      <c r="AH10" s="124"/>
      <c r="AI10" s="124"/>
      <c r="AJ10" s="124"/>
      <c r="AK10" s="124"/>
      <c r="AL10" s="124"/>
      <c r="AM10" s="57"/>
      <c r="AN10" s="124"/>
      <c r="AO10" s="124"/>
      <c r="AP10" s="124"/>
      <c r="AQ10" s="124"/>
      <c r="AR10" s="124">
        <v>1</v>
      </c>
      <c r="AS10" s="124"/>
      <c r="AT10" s="124"/>
      <c r="AU10" s="124"/>
      <c r="AV10" s="58"/>
      <c r="AW10" s="124"/>
      <c r="AX10" s="124"/>
      <c r="AY10" s="124"/>
      <c r="AZ10" s="124"/>
      <c r="BA10" s="124"/>
      <c r="BB10" s="124"/>
      <c r="BC10" s="124"/>
      <c r="BD10" s="124"/>
      <c r="BE10" s="124"/>
      <c r="BF10" s="124"/>
      <c r="BG10" s="124"/>
      <c r="BH10" s="58"/>
      <c r="BI10" s="124"/>
      <c r="BJ10" s="124"/>
      <c r="BK10" s="124"/>
      <c r="BL10" s="124"/>
      <c r="BM10" s="124"/>
      <c r="BN10" s="58"/>
      <c r="BO10" s="124"/>
      <c r="BP10" s="124">
        <v>1</v>
      </c>
      <c r="BQ10" s="124"/>
      <c r="BR10" s="124">
        <v>1</v>
      </c>
      <c r="BS10" s="124"/>
      <c r="BT10" s="58">
        <v>1</v>
      </c>
      <c r="BU10" s="68" t="s">
        <v>87</v>
      </c>
      <c r="BW10" s="59"/>
      <c r="BX10" s="59"/>
      <c r="BY10" s="59"/>
      <c r="BZ10" s="59"/>
      <c r="CA10" s="59"/>
      <c r="CB10" s="59"/>
      <c r="CC10" s="59"/>
      <c r="CD10" s="59"/>
    </row>
    <row r="11" spans="1:82" s="51" customFormat="1" ht="37" customHeight="1" x14ac:dyDescent="0.2">
      <c r="A11" s="51">
        <v>8</v>
      </c>
      <c r="B11" s="51">
        <v>8</v>
      </c>
      <c r="C11" s="51" t="s">
        <v>61</v>
      </c>
      <c r="D11" s="57">
        <v>1</v>
      </c>
      <c r="E11" s="124">
        <v>1</v>
      </c>
      <c r="F11" s="124">
        <v>1</v>
      </c>
      <c r="G11" s="124"/>
      <c r="H11" s="124"/>
      <c r="I11" s="124">
        <v>1</v>
      </c>
      <c r="J11" s="124"/>
      <c r="K11" s="58"/>
      <c r="L11" s="124"/>
      <c r="M11" s="124"/>
      <c r="N11" s="124">
        <v>1</v>
      </c>
      <c r="O11" s="124">
        <v>1</v>
      </c>
      <c r="P11" s="124">
        <v>1</v>
      </c>
      <c r="Q11" s="124"/>
      <c r="R11" s="124"/>
      <c r="S11" s="124"/>
      <c r="T11" s="124"/>
      <c r="U11" s="124"/>
      <c r="V11" s="57"/>
      <c r="W11" s="124"/>
      <c r="X11" s="58"/>
      <c r="Y11" s="56" t="s">
        <v>80</v>
      </c>
      <c r="Z11" s="57"/>
      <c r="AA11" s="124"/>
      <c r="AB11" s="124"/>
      <c r="AC11" s="124"/>
      <c r="AD11" s="124"/>
      <c r="AE11" s="124"/>
      <c r="AF11" s="58"/>
      <c r="AG11" s="124"/>
      <c r="AH11" s="124"/>
      <c r="AI11" s="124"/>
      <c r="AJ11" s="124"/>
      <c r="AK11" s="124"/>
      <c r="AL11" s="124"/>
      <c r="AM11" s="57"/>
      <c r="AN11" s="124"/>
      <c r="AO11" s="124"/>
      <c r="AP11" s="124"/>
      <c r="AQ11" s="124">
        <v>1</v>
      </c>
      <c r="AR11" s="124"/>
      <c r="AS11" s="124"/>
      <c r="AT11" s="124"/>
      <c r="AU11" s="124"/>
      <c r="AV11" s="58"/>
      <c r="AW11" s="124"/>
      <c r="AX11" s="124"/>
      <c r="AY11" s="124"/>
      <c r="AZ11" s="124"/>
      <c r="BA11" s="124"/>
      <c r="BB11" s="124"/>
      <c r="BC11" s="124"/>
      <c r="BD11" s="124"/>
      <c r="BE11" s="124"/>
      <c r="BF11" s="124"/>
      <c r="BG11" s="124"/>
      <c r="BH11" s="58"/>
      <c r="BI11" s="124"/>
      <c r="BJ11" s="124"/>
      <c r="BK11" s="124"/>
      <c r="BL11" s="124"/>
      <c r="BM11" s="124"/>
      <c r="BN11" s="58"/>
      <c r="BO11" s="124">
        <v>1</v>
      </c>
      <c r="BP11" s="124">
        <v>1</v>
      </c>
      <c r="BQ11" s="124"/>
      <c r="BR11" s="124">
        <v>1</v>
      </c>
      <c r="BS11" s="124"/>
      <c r="BT11" s="58">
        <v>1</v>
      </c>
      <c r="BU11" s="68" t="s">
        <v>88</v>
      </c>
      <c r="BW11" s="59"/>
      <c r="BX11" s="59"/>
      <c r="BY11" s="59"/>
      <c r="BZ11" s="59"/>
      <c r="CA11" s="59"/>
      <c r="CB11" s="59"/>
      <c r="CC11" s="59"/>
      <c r="CD11" s="59"/>
    </row>
    <row r="12" spans="1:82" s="51" customFormat="1" ht="37" customHeight="1" x14ac:dyDescent="0.2">
      <c r="A12" s="51">
        <v>9</v>
      </c>
      <c r="B12" s="51">
        <v>9</v>
      </c>
      <c r="C12" s="51" t="s">
        <v>61</v>
      </c>
      <c r="D12" s="57">
        <v>1</v>
      </c>
      <c r="E12" s="124">
        <v>1</v>
      </c>
      <c r="F12" s="124">
        <v>1</v>
      </c>
      <c r="G12" s="124"/>
      <c r="H12" s="124">
        <v>1</v>
      </c>
      <c r="I12" s="124">
        <v>1</v>
      </c>
      <c r="J12" s="124"/>
      <c r="K12" s="58"/>
      <c r="L12" s="124"/>
      <c r="M12" s="124"/>
      <c r="N12" s="124">
        <v>1</v>
      </c>
      <c r="O12" s="124"/>
      <c r="P12" s="124">
        <v>1</v>
      </c>
      <c r="Q12" s="124"/>
      <c r="R12" s="124"/>
      <c r="S12" s="124">
        <v>1</v>
      </c>
      <c r="T12" s="124"/>
      <c r="U12" s="124"/>
      <c r="V12" s="57"/>
      <c r="W12" s="124"/>
      <c r="X12" s="58"/>
      <c r="Y12" s="56" t="s">
        <v>104</v>
      </c>
      <c r="Z12" s="57"/>
      <c r="AA12" s="124"/>
      <c r="AB12" s="124"/>
      <c r="AC12" s="124"/>
      <c r="AD12" s="124"/>
      <c r="AE12" s="124"/>
      <c r="AF12" s="58"/>
      <c r="AG12" s="124"/>
      <c r="AH12" s="124"/>
      <c r="AI12" s="124"/>
      <c r="AJ12" s="124"/>
      <c r="AK12" s="124"/>
      <c r="AL12" s="124"/>
      <c r="AM12" s="57"/>
      <c r="AN12" s="124"/>
      <c r="AO12" s="124">
        <v>1</v>
      </c>
      <c r="AP12" s="124"/>
      <c r="AQ12" s="124"/>
      <c r="AR12" s="124"/>
      <c r="AS12" s="124"/>
      <c r="AT12" s="124"/>
      <c r="AU12" s="124"/>
      <c r="AV12" s="58"/>
      <c r="AW12" s="124"/>
      <c r="AX12" s="124"/>
      <c r="AY12" s="124"/>
      <c r="AZ12" s="124"/>
      <c r="BA12" s="124"/>
      <c r="BB12" s="124"/>
      <c r="BC12" s="124"/>
      <c r="BD12" s="124"/>
      <c r="BE12" s="124"/>
      <c r="BF12" s="124"/>
      <c r="BG12" s="124"/>
      <c r="BH12" s="58"/>
      <c r="BI12" s="124"/>
      <c r="BJ12" s="124"/>
      <c r="BK12" s="124"/>
      <c r="BL12" s="124"/>
      <c r="BM12" s="124"/>
      <c r="BN12" s="58"/>
      <c r="BO12" s="124">
        <v>1</v>
      </c>
      <c r="BP12" s="124">
        <v>1</v>
      </c>
      <c r="BQ12" s="124"/>
      <c r="BR12" s="124">
        <v>1</v>
      </c>
      <c r="BS12" s="124"/>
      <c r="BT12" s="58">
        <v>1</v>
      </c>
      <c r="BU12" s="68" t="s">
        <v>103</v>
      </c>
      <c r="BW12" s="59"/>
      <c r="BX12" s="59"/>
      <c r="BY12" s="59"/>
      <c r="BZ12" s="59"/>
      <c r="CA12" s="59"/>
      <c r="CB12" s="59"/>
      <c r="CC12" s="59"/>
      <c r="CD12" s="59"/>
    </row>
    <row r="13" spans="1:82" s="51" customFormat="1" ht="37" customHeight="1" x14ac:dyDescent="0.2">
      <c r="A13" s="51">
        <v>10</v>
      </c>
      <c r="B13" s="51">
        <v>10</v>
      </c>
      <c r="C13" s="51" t="s">
        <v>61</v>
      </c>
      <c r="D13" s="57">
        <v>1</v>
      </c>
      <c r="E13" s="124">
        <v>1</v>
      </c>
      <c r="F13" s="124"/>
      <c r="G13" s="124"/>
      <c r="H13" s="124"/>
      <c r="I13" s="124">
        <v>1</v>
      </c>
      <c r="J13" s="124"/>
      <c r="K13" s="58"/>
      <c r="L13" s="124"/>
      <c r="M13" s="124"/>
      <c r="N13" s="124">
        <v>1</v>
      </c>
      <c r="O13" s="124"/>
      <c r="P13" s="124">
        <v>1</v>
      </c>
      <c r="Q13" s="124"/>
      <c r="R13" s="124"/>
      <c r="S13" s="124">
        <v>1</v>
      </c>
      <c r="T13" s="124"/>
      <c r="U13" s="124"/>
      <c r="V13" s="57"/>
      <c r="W13" s="124"/>
      <c r="X13" s="58"/>
      <c r="Y13" s="56" t="s">
        <v>106</v>
      </c>
      <c r="Z13" s="57"/>
      <c r="AA13" s="124"/>
      <c r="AB13" s="124"/>
      <c r="AC13" s="124"/>
      <c r="AD13" s="124"/>
      <c r="AE13" s="124"/>
      <c r="AF13" s="58"/>
      <c r="AG13" s="124"/>
      <c r="AH13" s="124"/>
      <c r="AI13" s="124"/>
      <c r="AJ13" s="124"/>
      <c r="AK13" s="124"/>
      <c r="AL13" s="124"/>
      <c r="AM13" s="57"/>
      <c r="AN13" s="124"/>
      <c r="AO13" s="124"/>
      <c r="AP13" s="124"/>
      <c r="AQ13" s="124"/>
      <c r="AR13" s="124"/>
      <c r="AS13" s="124"/>
      <c r="AT13" s="124"/>
      <c r="AU13" s="124"/>
      <c r="AV13" s="58">
        <v>1</v>
      </c>
      <c r="AW13" s="124"/>
      <c r="AX13" s="124"/>
      <c r="AY13" s="124"/>
      <c r="AZ13" s="124"/>
      <c r="BA13" s="124"/>
      <c r="BB13" s="124"/>
      <c r="BC13" s="124"/>
      <c r="BD13" s="124"/>
      <c r="BE13" s="124"/>
      <c r="BF13" s="124"/>
      <c r="BG13" s="124"/>
      <c r="BH13" s="58"/>
      <c r="BI13" s="124"/>
      <c r="BJ13" s="124"/>
      <c r="BK13" s="124"/>
      <c r="BL13" s="124"/>
      <c r="BM13" s="124"/>
      <c r="BN13" s="58"/>
      <c r="BO13" s="124">
        <v>1</v>
      </c>
      <c r="BP13" s="124">
        <v>1</v>
      </c>
      <c r="BQ13" s="124"/>
      <c r="BR13" s="124">
        <v>1</v>
      </c>
      <c r="BS13" s="124"/>
      <c r="BT13" s="58">
        <v>1</v>
      </c>
      <c r="BU13" s="68" t="s">
        <v>105</v>
      </c>
      <c r="BW13" s="59"/>
      <c r="BX13" s="59"/>
      <c r="BY13" s="59"/>
      <c r="BZ13" s="59"/>
      <c r="CA13" s="59"/>
      <c r="CB13" s="59"/>
      <c r="CC13" s="59"/>
      <c r="CD13" s="59"/>
    </row>
    <row r="14" spans="1:82" s="51" customFormat="1" ht="37" customHeight="1" x14ac:dyDescent="0.2">
      <c r="A14" s="51">
        <v>11</v>
      </c>
      <c r="B14" s="51">
        <v>11</v>
      </c>
      <c r="C14" s="51" t="s">
        <v>61</v>
      </c>
      <c r="D14" s="57">
        <v>1</v>
      </c>
      <c r="E14" s="124"/>
      <c r="F14" s="124"/>
      <c r="G14" s="124"/>
      <c r="H14" s="124"/>
      <c r="I14" s="124">
        <v>1</v>
      </c>
      <c r="J14" s="124"/>
      <c r="K14" s="58"/>
      <c r="L14" s="57"/>
      <c r="M14" s="124"/>
      <c r="N14" s="124">
        <v>1</v>
      </c>
      <c r="O14" s="124"/>
      <c r="P14" s="124">
        <v>1</v>
      </c>
      <c r="Q14" s="124"/>
      <c r="R14" s="124"/>
      <c r="S14" s="124">
        <v>1</v>
      </c>
      <c r="T14" s="124"/>
      <c r="U14" s="124"/>
      <c r="V14" s="57"/>
      <c r="W14" s="124"/>
      <c r="X14" s="58"/>
      <c r="Y14" s="56" t="s">
        <v>107</v>
      </c>
      <c r="Z14" s="57"/>
      <c r="AA14" s="124"/>
      <c r="AB14" s="124"/>
      <c r="AC14" s="124"/>
      <c r="AD14" s="124"/>
      <c r="AE14" s="124"/>
      <c r="AF14" s="58">
        <v>1</v>
      </c>
      <c r="AG14" s="124"/>
      <c r="AH14" s="124"/>
      <c r="AI14" s="124"/>
      <c r="AJ14" s="124"/>
      <c r="AK14" s="124"/>
      <c r="AL14" s="124">
        <v>1</v>
      </c>
      <c r="AM14" s="57"/>
      <c r="AN14" s="124"/>
      <c r="AO14" s="124"/>
      <c r="AP14" s="124"/>
      <c r="AQ14" s="124"/>
      <c r="AR14" s="124"/>
      <c r="AS14" s="124"/>
      <c r="AT14" s="124"/>
      <c r="AU14" s="124"/>
      <c r="AV14" s="58">
        <v>1</v>
      </c>
      <c r="AW14" s="124"/>
      <c r="AX14" s="124"/>
      <c r="AY14" s="124"/>
      <c r="AZ14" s="124"/>
      <c r="BA14" s="124"/>
      <c r="BB14" s="124"/>
      <c r="BC14" s="124"/>
      <c r="BD14" s="124"/>
      <c r="BE14" s="124"/>
      <c r="BF14" s="124"/>
      <c r="BG14" s="124"/>
      <c r="BH14" s="58">
        <v>1</v>
      </c>
      <c r="BI14" s="124"/>
      <c r="BJ14" s="124"/>
      <c r="BK14" s="124"/>
      <c r="BL14" s="124"/>
      <c r="BM14" s="124"/>
      <c r="BN14" s="58"/>
      <c r="BO14" s="124">
        <v>1</v>
      </c>
      <c r="BP14" s="124">
        <v>1</v>
      </c>
      <c r="BQ14" s="124"/>
      <c r="BR14" s="124">
        <v>1</v>
      </c>
      <c r="BS14" s="124"/>
      <c r="BT14" s="58">
        <v>1</v>
      </c>
      <c r="BU14" s="68" t="s">
        <v>89</v>
      </c>
      <c r="BW14" s="59"/>
      <c r="BX14" s="59"/>
      <c r="BY14" s="59"/>
      <c r="BZ14" s="59"/>
      <c r="CA14" s="59"/>
      <c r="CB14" s="59"/>
      <c r="CC14" s="59"/>
      <c r="CD14" s="59"/>
    </row>
    <row r="15" spans="1:82" s="51" customFormat="1" ht="37" customHeight="1" x14ac:dyDescent="0.2">
      <c r="A15" s="51">
        <v>12</v>
      </c>
      <c r="B15" s="51">
        <v>12</v>
      </c>
      <c r="C15" s="51" t="s">
        <v>61</v>
      </c>
      <c r="D15" s="57"/>
      <c r="E15" s="124"/>
      <c r="F15" s="124"/>
      <c r="G15" s="124"/>
      <c r="H15" s="124"/>
      <c r="I15" s="124">
        <v>1</v>
      </c>
      <c r="J15" s="124"/>
      <c r="K15" s="58"/>
      <c r="L15" s="124"/>
      <c r="M15" s="124"/>
      <c r="N15" s="124">
        <v>1</v>
      </c>
      <c r="O15" s="124"/>
      <c r="P15" s="124">
        <v>1</v>
      </c>
      <c r="Q15" s="124"/>
      <c r="R15" s="124">
        <v>1</v>
      </c>
      <c r="S15" s="124"/>
      <c r="T15" s="124">
        <v>1</v>
      </c>
      <c r="U15" s="124"/>
      <c r="V15" s="57"/>
      <c r="W15" s="124"/>
      <c r="X15" s="58"/>
      <c r="Y15" s="56" t="s">
        <v>108</v>
      </c>
      <c r="Z15" s="57"/>
      <c r="AA15" s="124"/>
      <c r="AB15" s="124"/>
      <c r="AC15" s="124"/>
      <c r="AD15" s="124"/>
      <c r="AE15" s="124"/>
      <c r="AF15" s="58"/>
      <c r="AG15" s="124"/>
      <c r="AH15" s="124"/>
      <c r="AI15" s="124"/>
      <c r="AJ15" s="124"/>
      <c r="AK15" s="124"/>
      <c r="AL15" s="124"/>
      <c r="AM15" s="57"/>
      <c r="AN15" s="124"/>
      <c r="AO15" s="124"/>
      <c r="AP15" s="124"/>
      <c r="AQ15" s="124"/>
      <c r="AR15" s="124"/>
      <c r="AS15" s="124"/>
      <c r="AT15" s="124"/>
      <c r="AU15" s="124"/>
      <c r="AV15" s="58">
        <v>1</v>
      </c>
      <c r="AW15" s="124"/>
      <c r="AX15" s="124"/>
      <c r="AY15" s="124"/>
      <c r="AZ15" s="124"/>
      <c r="BA15" s="124"/>
      <c r="BB15" s="124"/>
      <c r="BC15" s="124"/>
      <c r="BD15" s="124"/>
      <c r="BE15" s="124"/>
      <c r="BF15" s="124"/>
      <c r="BG15" s="124"/>
      <c r="BH15" s="58"/>
      <c r="BI15" s="124"/>
      <c r="BJ15" s="124"/>
      <c r="BK15" s="124"/>
      <c r="BL15" s="124"/>
      <c r="BM15" s="124"/>
      <c r="BN15" s="58"/>
      <c r="BO15" s="124">
        <v>1</v>
      </c>
      <c r="BP15" s="124">
        <v>1</v>
      </c>
      <c r="BQ15" s="124"/>
      <c r="BR15" s="124">
        <v>1</v>
      </c>
      <c r="BS15" s="124"/>
      <c r="BT15" s="58">
        <v>1</v>
      </c>
      <c r="BU15" s="68" t="s">
        <v>90</v>
      </c>
      <c r="BW15" s="59"/>
      <c r="BX15" s="59"/>
      <c r="BY15" s="59"/>
      <c r="BZ15" s="59"/>
      <c r="CA15" s="59"/>
      <c r="CB15" s="59"/>
      <c r="CC15" s="59"/>
      <c r="CD15" s="59"/>
    </row>
    <row r="16" spans="1:82" s="51" customFormat="1" ht="37" customHeight="1" x14ac:dyDescent="0.2">
      <c r="A16" s="51">
        <v>13</v>
      </c>
      <c r="B16" s="51">
        <v>13</v>
      </c>
      <c r="C16" s="51" t="s">
        <v>61</v>
      </c>
      <c r="D16" s="57">
        <v>1</v>
      </c>
      <c r="E16" s="124">
        <v>1</v>
      </c>
      <c r="F16" s="124"/>
      <c r="G16" s="124"/>
      <c r="H16" s="124"/>
      <c r="I16" s="124">
        <v>1</v>
      </c>
      <c r="J16" s="124"/>
      <c r="K16" s="58"/>
      <c r="L16" s="124"/>
      <c r="M16" s="124"/>
      <c r="N16" s="124"/>
      <c r="O16" s="124"/>
      <c r="P16" s="124">
        <v>1</v>
      </c>
      <c r="Q16" s="124"/>
      <c r="R16" s="124"/>
      <c r="S16" s="124"/>
      <c r="T16" s="124"/>
      <c r="U16" s="124"/>
      <c r="V16" s="57"/>
      <c r="W16" s="124"/>
      <c r="X16" s="58"/>
      <c r="Y16" s="56" t="s">
        <v>101</v>
      </c>
      <c r="Z16" s="57"/>
      <c r="AA16" s="124"/>
      <c r="AB16" s="124"/>
      <c r="AC16" s="124"/>
      <c r="AD16" s="124"/>
      <c r="AE16" s="124"/>
      <c r="AF16" s="58"/>
      <c r="AG16" s="124"/>
      <c r="AH16" s="124"/>
      <c r="AI16" s="124"/>
      <c r="AJ16" s="124"/>
      <c r="AK16" s="124"/>
      <c r="AL16" s="124"/>
      <c r="AM16" s="57"/>
      <c r="AN16" s="124"/>
      <c r="AO16" s="124"/>
      <c r="AP16" s="124"/>
      <c r="AQ16" s="124"/>
      <c r="AR16" s="124">
        <v>1</v>
      </c>
      <c r="AS16" s="124"/>
      <c r="AT16" s="124"/>
      <c r="AU16" s="124"/>
      <c r="AV16" s="58"/>
      <c r="AW16" s="124"/>
      <c r="AX16" s="124"/>
      <c r="AY16" s="124"/>
      <c r="AZ16" s="124"/>
      <c r="BA16" s="124"/>
      <c r="BB16" s="124"/>
      <c r="BC16" s="124"/>
      <c r="BD16" s="124"/>
      <c r="BE16" s="124"/>
      <c r="BF16" s="124"/>
      <c r="BG16" s="124"/>
      <c r="BH16" s="58"/>
      <c r="BI16" s="124"/>
      <c r="BJ16" s="124"/>
      <c r="BK16" s="124"/>
      <c r="BL16" s="124"/>
      <c r="BM16" s="124"/>
      <c r="BN16" s="58"/>
      <c r="BO16" s="124">
        <v>1</v>
      </c>
      <c r="BP16" s="124">
        <v>1</v>
      </c>
      <c r="BQ16" s="124"/>
      <c r="BR16" s="124">
        <v>1</v>
      </c>
      <c r="BS16" s="124"/>
      <c r="BT16" s="58">
        <v>1</v>
      </c>
      <c r="BU16" s="68" t="s">
        <v>91</v>
      </c>
      <c r="BW16" s="59"/>
      <c r="BX16" s="59"/>
      <c r="BY16" s="59"/>
      <c r="BZ16" s="59"/>
      <c r="CA16" s="59"/>
      <c r="CB16" s="59"/>
      <c r="CC16" s="59"/>
      <c r="CD16" s="59"/>
    </row>
    <row r="17" spans="1:82" s="51" customFormat="1" ht="37" customHeight="1" x14ac:dyDescent="0.2">
      <c r="A17" s="51">
        <v>14</v>
      </c>
      <c r="B17" s="51">
        <v>14</v>
      </c>
      <c r="C17" s="51" t="s">
        <v>61</v>
      </c>
      <c r="D17" s="57">
        <v>1</v>
      </c>
      <c r="E17" s="124"/>
      <c r="F17" s="124">
        <v>1</v>
      </c>
      <c r="G17" s="124"/>
      <c r="H17" s="124"/>
      <c r="I17" s="124">
        <v>1</v>
      </c>
      <c r="J17" s="124"/>
      <c r="K17" s="58"/>
      <c r="L17" s="124"/>
      <c r="M17" s="124"/>
      <c r="N17" s="124">
        <v>1</v>
      </c>
      <c r="O17" s="124"/>
      <c r="P17" s="124">
        <v>1</v>
      </c>
      <c r="Q17" s="124"/>
      <c r="R17" s="124"/>
      <c r="S17" s="124"/>
      <c r="T17" s="124">
        <v>1</v>
      </c>
      <c r="U17" s="124"/>
      <c r="V17" s="57"/>
      <c r="W17" s="124"/>
      <c r="X17" s="58"/>
      <c r="Y17" s="56" t="s">
        <v>101</v>
      </c>
      <c r="Z17" s="57"/>
      <c r="AA17" s="124"/>
      <c r="AB17" s="124"/>
      <c r="AC17" s="124"/>
      <c r="AD17" s="124"/>
      <c r="AE17" s="124"/>
      <c r="AF17" s="58"/>
      <c r="AG17" s="124"/>
      <c r="AH17" s="124"/>
      <c r="AI17" s="124"/>
      <c r="AJ17" s="124"/>
      <c r="AK17" s="124"/>
      <c r="AL17" s="124"/>
      <c r="AM17" s="57"/>
      <c r="AN17" s="124"/>
      <c r="AO17" s="124"/>
      <c r="AP17" s="124"/>
      <c r="AQ17" s="124"/>
      <c r="AR17" s="124">
        <v>1</v>
      </c>
      <c r="AS17" s="124"/>
      <c r="AT17" s="124"/>
      <c r="AU17" s="124"/>
      <c r="AV17" s="58"/>
      <c r="AW17" s="124"/>
      <c r="AX17" s="124"/>
      <c r="AY17" s="124"/>
      <c r="AZ17" s="124"/>
      <c r="BA17" s="124"/>
      <c r="BB17" s="124"/>
      <c r="BC17" s="124"/>
      <c r="BD17" s="124"/>
      <c r="BE17" s="124"/>
      <c r="BF17" s="124"/>
      <c r="BG17" s="124"/>
      <c r="BH17" s="58"/>
      <c r="BI17" s="124"/>
      <c r="BJ17" s="124"/>
      <c r="BK17" s="124"/>
      <c r="BL17" s="124"/>
      <c r="BM17" s="124"/>
      <c r="BN17" s="58"/>
      <c r="BO17" s="124">
        <v>1</v>
      </c>
      <c r="BP17" s="124">
        <v>1</v>
      </c>
      <c r="BQ17" s="124"/>
      <c r="BR17" s="124">
        <v>1</v>
      </c>
      <c r="BS17" s="124"/>
      <c r="BT17" s="58">
        <v>1</v>
      </c>
      <c r="BU17" s="60" t="s">
        <v>109</v>
      </c>
      <c r="BW17" s="59"/>
      <c r="BX17" s="59"/>
      <c r="BY17" s="59"/>
      <c r="BZ17" s="59"/>
      <c r="CA17" s="59"/>
      <c r="CB17" s="59"/>
      <c r="CC17" s="59"/>
      <c r="CD17" s="59"/>
    </row>
    <row r="18" spans="1:82" s="51" customFormat="1" ht="37" customHeight="1" x14ac:dyDescent="0.2">
      <c r="A18" s="51">
        <v>15</v>
      </c>
      <c r="B18" s="51">
        <v>15</v>
      </c>
      <c r="C18" s="51" t="s">
        <v>61</v>
      </c>
      <c r="D18" s="57"/>
      <c r="E18" s="124">
        <v>1</v>
      </c>
      <c r="F18" s="124"/>
      <c r="G18" s="124"/>
      <c r="H18" s="124"/>
      <c r="I18" s="124">
        <v>1</v>
      </c>
      <c r="J18" s="124"/>
      <c r="K18" s="58"/>
      <c r="L18" s="124"/>
      <c r="M18" s="124"/>
      <c r="N18" s="124"/>
      <c r="O18" s="124"/>
      <c r="P18" s="124"/>
      <c r="Q18" s="124"/>
      <c r="R18" s="124">
        <v>1</v>
      </c>
      <c r="S18" s="124"/>
      <c r="T18" s="124"/>
      <c r="U18" s="124"/>
      <c r="V18" s="57"/>
      <c r="W18" s="124"/>
      <c r="X18" s="58"/>
      <c r="Y18" s="56" t="s">
        <v>101</v>
      </c>
      <c r="Z18" s="57"/>
      <c r="AA18" s="124"/>
      <c r="AB18" s="124"/>
      <c r="AC18" s="124"/>
      <c r="AD18" s="124"/>
      <c r="AE18" s="124"/>
      <c r="AF18" s="58"/>
      <c r="AG18" s="124"/>
      <c r="AH18" s="124"/>
      <c r="AI18" s="124"/>
      <c r="AJ18" s="124"/>
      <c r="AK18" s="124"/>
      <c r="AL18" s="124"/>
      <c r="AM18" s="57"/>
      <c r="AN18" s="124"/>
      <c r="AO18" s="124"/>
      <c r="AP18" s="124"/>
      <c r="AQ18" s="124"/>
      <c r="AR18" s="124">
        <v>1</v>
      </c>
      <c r="AS18" s="124"/>
      <c r="AT18" s="124"/>
      <c r="AU18" s="124"/>
      <c r="AV18" s="58"/>
      <c r="AW18" s="124"/>
      <c r="AX18" s="124"/>
      <c r="AY18" s="124"/>
      <c r="AZ18" s="124"/>
      <c r="BA18" s="124"/>
      <c r="BB18" s="124"/>
      <c r="BC18" s="124"/>
      <c r="BD18" s="124"/>
      <c r="BE18" s="124"/>
      <c r="BF18" s="124"/>
      <c r="BG18" s="124"/>
      <c r="BH18" s="58"/>
      <c r="BI18" s="124"/>
      <c r="BJ18" s="124"/>
      <c r="BK18" s="124"/>
      <c r="BL18" s="124"/>
      <c r="BM18" s="124"/>
      <c r="BN18" s="58"/>
      <c r="BO18" s="124">
        <v>1</v>
      </c>
      <c r="BP18" s="124">
        <v>1</v>
      </c>
      <c r="BQ18" s="124"/>
      <c r="BR18" s="124">
        <v>1</v>
      </c>
      <c r="BS18" s="124"/>
      <c r="BT18" s="58">
        <v>1</v>
      </c>
      <c r="BU18" s="60" t="s">
        <v>92</v>
      </c>
      <c r="BW18" s="59"/>
      <c r="BX18" s="59"/>
      <c r="BY18" s="59"/>
      <c r="BZ18" s="59"/>
      <c r="CA18" s="59"/>
      <c r="CB18" s="59"/>
      <c r="CC18" s="59"/>
      <c r="CD18" s="59"/>
    </row>
    <row r="19" spans="1:82" s="51" customFormat="1" ht="37" customHeight="1" x14ac:dyDescent="0.2">
      <c r="A19" s="51">
        <v>16</v>
      </c>
      <c r="B19" s="51">
        <v>16</v>
      </c>
      <c r="C19" s="51" t="s">
        <v>61</v>
      </c>
      <c r="D19" s="57">
        <v>1</v>
      </c>
      <c r="E19" s="124">
        <v>1</v>
      </c>
      <c r="F19" s="124">
        <v>1</v>
      </c>
      <c r="G19" s="124"/>
      <c r="H19" s="124"/>
      <c r="I19" s="124">
        <v>1</v>
      </c>
      <c r="J19" s="124"/>
      <c r="K19" s="58"/>
      <c r="L19" s="124"/>
      <c r="M19" s="124">
        <v>1</v>
      </c>
      <c r="N19" s="124">
        <v>1</v>
      </c>
      <c r="O19" s="124"/>
      <c r="P19" s="124">
        <v>1</v>
      </c>
      <c r="Q19" s="124"/>
      <c r="R19" s="124"/>
      <c r="S19" s="124"/>
      <c r="T19" s="124"/>
      <c r="U19" s="124"/>
      <c r="V19" s="57"/>
      <c r="W19" s="124"/>
      <c r="X19" s="58"/>
      <c r="Y19" s="56" t="s">
        <v>101</v>
      </c>
      <c r="Z19" s="57"/>
      <c r="AA19" s="124"/>
      <c r="AB19" s="124"/>
      <c r="AC19" s="124"/>
      <c r="AD19" s="124"/>
      <c r="AE19" s="124"/>
      <c r="AF19" s="58"/>
      <c r="AG19" s="124"/>
      <c r="AH19" s="124"/>
      <c r="AI19" s="124"/>
      <c r="AJ19" s="124"/>
      <c r="AK19" s="124"/>
      <c r="AL19" s="124"/>
      <c r="AM19" s="57"/>
      <c r="AN19" s="124"/>
      <c r="AO19" s="124"/>
      <c r="AP19" s="124"/>
      <c r="AQ19" s="124"/>
      <c r="AR19" s="124">
        <v>1</v>
      </c>
      <c r="AS19" s="124"/>
      <c r="AT19" s="124"/>
      <c r="AU19" s="124"/>
      <c r="AV19" s="58"/>
      <c r="AW19" s="124"/>
      <c r="AX19" s="124"/>
      <c r="AY19" s="124"/>
      <c r="AZ19" s="124"/>
      <c r="BA19" s="124"/>
      <c r="BB19" s="124"/>
      <c r="BC19" s="124"/>
      <c r="BD19" s="124"/>
      <c r="BE19" s="124"/>
      <c r="BF19" s="124"/>
      <c r="BG19" s="124"/>
      <c r="BH19" s="58"/>
      <c r="BI19" s="124"/>
      <c r="BJ19" s="124"/>
      <c r="BK19" s="124"/>
      <c r="BL19" s="124"/>
      <c r="BM19" s="124"/>
      <c r="BN19" s="58"/>
      <c r="BO19" s="124">
        <v>1</v>
      </c>
      <c r="BP19" s="124">
        <v>1</v>
      </c>
      <c r="BQ19" s="124"/>
      <c r="BR19" s="124">
        <v>1</v>
      </c>
      <c r="BS19" s="124"/>
      <c r="BT19" s="58">
        <v>1</v>
      </c>
      <c r="BU19" s="60" t="s">
        <v>93</v>
      </c>
      <c r="BW19" s="59"/>
      <c r="BX19" s="59"/>
      <c r="BY19" s="59"/>
      <c r="BZ19" s="59"/>
      <c r="CA19" s="59"/>
      <c r="CB19" s="59"/>
      <c r="CC19" s="59"/>
      <c r="CD19" s="59"/>
    </row>
    <row r="20" spans="1:82" s="51" customFormat="1" ht="37" customHeight="1" x14ac:dyDescent="0.2">
      <c r="A20" s="51">
        <v>17</v>
      </c>
      <c r="B20" s="51">
        <v>17</v>
      </c>
      <c r="C20" s="51" t="s">
        <v>61</v>
      </c>
      <c r="D20" s="57">
        <v>1</v>
      </c>
      <c r="E20" s="124">
        <v>1</v>
      </c>
      <c r="F20" s="124"/>
      <c r="G20" s="124"/>
      <c r="H20" s="124"/>
      <c r="I20" s="124">
        <v>1</v>
      </c>
      <c r="J20" s="124"/>
      <c r="K20" s="58"/>
      <c r="L20" s="124"/>
      <c r="M20" s="124"/>
      <c r="N20" s="124">
        <v>1</v>
      </c>
      <c r="O20" s="124"/>
      <c r="P20" s="124">
        <v>1</v>
      </c>
      <c r="Q20" s="124"/>
      <c r="R20" s="124">
        <v>1</v>
      </c>
      <c r="S20" s="124"/>
      <c r="T20" s="124"/>
      <c r="U20" s="124"/>
      <c r="V20" s="57"/>
      <c r="W20" s="124"/>
      <c r="X20" s="58"/>
      <c r="Y20" s="56" t="s">
        <v>111</v>
      </c>
      <c r="Z20" s="57"/>
      <c r="AA20" s="124"/>
      <c r="AB20" s="124"/>
      <c r="AC20" s="124"/>
      <c r="AD20" s="124"/>
      <c r="AE20" s="124"/>
      <c r="AF20" s="58"/>
      <c r="AG20" s="124"/>
      <c r="AH20" s="124"/>
      <c r="AI20" s="124"/>
      <c r="AJ20" s="124"/>
      <c r="AK20" s="124"/>
      <c r="AL20" s="124"/>
      <c r="AM20" s="57"/>
      <c r="AN20" s="124"/>
      <c r="AO20" s="124"/>
      <c r="AP20" s="124"/>
      <c r="AQ20" s="124"/>
      <c r="AR20" s="124"/>
      <c r="AS20" s="124"/>
      <c r="AT20" s="124"/>
      <c r="AU20" s="124"/>
      <c r="AV20" s="58">
        <v>1</v>
      </c>
      <c r="AW20" s="124"/>
      <c r="AX20" s="124"/>
      <c r="AY20" s="124"/>
      <c r="AZ20" s="124"/>
      <c r="BA20" s="124"/>
      <c r="BB20" s="124"/>
      <c r="BC20" s="124"/>
      <c r="BD20" s="124"/>
      <c r="BE20" s="124"/>
      <c r="BF20" s="124"/>
      <c r="BG20" s="124"/>
      <c r="BH20" s="58"/>
      <c r="BI20" s="124"/>
      <c r="BJ20" s="124"/>
      <c r="BK20" s="124"/>
      <c r="BL20" s="124"/>
      <c r="BM20" s="124"/>
      <c r="BN20" s="58"/>
      <c r="BO20" s="124">
        <v>1</v>
      </c>
      <c r="BP20" s="124">
        <v>1</v>
      </c>
      <c r="BQ20" s="124"/>
      <c r="BR20" s="124">
        <v>1</v>
      </c>
      <c r="BS20" s="124"/>
      <c r="BT20" s="58">
        <v>1</v>
      </c>
      <c r="BU20" s="60" t="s">
        <v>110</v>
      </c>
      <c r="BW20" s="59"/>
      <c r="BX20" s="59"/>
      <c r="BY20" s="59"/>
      <c r="BZ20" s="59"/>
      <c r="CA20" s="59"/>
      <c r="CB20" s="59"/>
      <c r="CC20" s="59"/>
      <c r="CD20" s="59"/>
    </row>
    <row r="21" spans="1:82" s="51" customFormat="1" ht="37" customHeight="1" x14ac:dyDescent="0.2">
      <c r="A21" s="51">
        <v>18</v>
      </c>
      <c r="B21" s="51">
        <v>18</v>
      </c>
      <c r="C21" s="51" t="s">
        <v>61</v>
      </c>
      <c r="D21" s="57"/>
      <c r="E21" s="124"/>
      <c r="F21" s="124"/>
      <c r="G21" s="124"/>
      <c r="H21" s="124"/>
      <c r="I21" s="124">
        <v>1</v>
      </c>
      <c r="J21" s="124"/>
      <c r="K21" s="58"/>
      <c r="L21" s="124"/>
      <c r="M21" s="124"/>
      <c r="N21" s="124"/>
      <c r="O21" s="124"/>
      <c r="P21" s="124">
        <v>1</v>
      </c>
      <c r="Q21" s="124"/>
      <c r="R21" s="124">
        <v>1</v>
      </c>
      <c r="S21" s="124"/>
      <c r="T21" s="124"/>
      <c r="U21" s="124"/>
      <c r="V21" s="57"/>
      <c r="W21" s="124"/>
      <c r="X21" s="58"/>
      <c r="Y21" s="56" t="s">
        <v>111</v>
      </c>
      <c r="Z21" s="57"/>
      <c r="AA21" s="124"/>
      <c r="AB21" s="124"/>
      <c r="AC21" s="124"/>
      <c r="AD21" s="124"/>
      <c r="AE21" s="124"/>
      <c r="AF21" s="58"/>
      <c r="AG21" s="124"/>
      <c r="AH21" s="124"/>
      <c r="AI21" s="124"/>
      <c r="AJ21" s="124"/>
      <c r="AK21" s="124"/>
      <c r="AL21" s="124"/>
      <c r="AM21" s="57"/>
      <c r="AN21" s="124"/>
      <c r="AO21" s="124"/>
      <c r="AP21" s="124"/>
      <c r="AQ21" s="124"/>
      <c r="AR21" s="124"/>
      <c r="AS21" s="124"/>
      <c r="AT21" s="124"/>
      <c r="AU21" s="124"/>
      <c r="AV21" s="58">
        <v>1</v>
      </c>
      <c r="AW21" s="124"/>
      <c r="AX21" s="124"/>
      <c r="AY21" s="124"/>
      <c r="AZ21" s="124"/>
      <c r="BA21" s="124"/>
      <c r="BB21" s="124"/>
      <c r="BC21" s="124"/>
      <c r="BD21" s="124"/>
      <c r="BE21" s="124"/>
      <c r="BF21" s="124"/>
      <c r="BG21" s="124"/>
      <c r="BH21" s="58"/>
      <c r="BI21" s="124"/>
      <c r="BJ21" s="124"/>
      <c r="BK21" s="124"/>
      <c r="BL21" s="124"/>
      <c r="BM21" s="124"/>
      <c r="BN21" s="58"/>
      <c r="BO21" s="124">
        <v>1</v>
      </c>
      <c r="BP21" s="124">
        <v>1</v>
      </c>
      <c r="BQ21" s="124"/>
      <c r="BR21" s="124">
        <v>1</v>
      </c>
      <c r="BS21" s="124"/>
      <c r="BT21" s="58">
        <v>1</v>
      </c>
      <c r="BU21" s="60" t="s">
        <v>94</v>
      </c>
      <c r="BW21" s="59"/>
      <c r="BX21" s="59"/>
      <c r="BY21" s="59"/>
      <c r="BZ21" s="59"/>
      <c r="CA21" s="59"/>
      <c r="CB21" s="59"/>
      <c r="CC21" s="59"/>
      <c r="CD21" s="59"/>
    </row>
    <row r="22" spans="1:82" s="51" customFormat="1" ht="37" customHeight="1" x14ac:dyDescent="0.2">
      <c r="A22" s="51">
        <v>19</v>
      </c>
      <c r="B22" s="51">
        <v>19</v>
      </c>
      <c r="C22" s="51" t="s">
        <v>61</v>
      </c>
      <c r="D22" s="57"/>
      <c r="E22" s="124">
        <v>1</v>
      </c>
      <c r="F22" s="124">
        <v>1</v>
      </c>
      <c r="G22" s="124"/>
      <c r="H22" s="124"/>
      <c r="I22" s="124">
        <v>1</v>
      </c>
      <c r="J22" s="124"/>
      <c r="K22" s="58"/>
      <c r="L22" s="124"/>
      <c r="M22" s="124"/>
      <c r="N22" s="124">
        <v>1</v>
      </c>
      <c r="O22" s="124"/>
      <c r="P22" s="124">
        <v>1</v>
      </c>
      <c r="Q22" s="124"/>
      <c r="R22" s="124">
        <v>1</v>
      </c>
      <c r="S22" s="124"/>
      <c r="T22" s="124"/>
      <c r="U22" s="124"/>
      <c r="V22" s="57"/>
      <c r="W22" s="124"/>
      <c r="X22" s="58"/>
      <c r="Y22" s="56" t="s">
        <v>111</v>
      </c>
      <c r="Z22" s="57"/>
      <c r="AA22" s="124"/>
      <c r="AB22" s="124"/>
      <c r="AC22" s="124"/>
      <c r="AD22" s="124"/>
      <c r="AE22" s="124"/>
      <c r="AF22" s="58"/>
      <c r="AG22" s="124"/>
      <c r="AH22" s="124"/>
      <c r="AI22" s="124"/>
      <c r="AJ22" s="124"/>
      <c r="AK22" s="124"/>
      <c r="AL22" s="124"/>
      <c r="AM22" s="57"/>
      <c r="AN22" s="124"/>
      <c r="AO22" s="124"/>
      <c r="AP22" s="124"/>
      <c r="AQ22" s="124"/>
      <c r="AR22" s="124"/>
      <c r="AS22" s="124"/>
      <c r="AT22" s="124"/>
      <c r="AU22" s="124"/>
      <c r="AV22" s="58">
        <v>1</v>
      </c>
      <c r="AW22" s="124"/>
      <c r="AX22" s="124"/>
      <c r="AY22" s="124"/>
      <c r="AZ22" s="124"/>
      <c r="BA22" s="124"/>
      <c r="BB22" s="124"/>
      <c r="BC22" s="124"/>
      <c r="BD22" s="124"/>
      <c r="BE22" s="124"/>
      <c r="BF22" s="124"/>
      <c r="BG22" s="124"/>
      <c r="BH22" s="58"/>
      <c r="BI22" s="124"/>
      <c r="BJ22" s="124"/>
      <c r="BK22" s="124"/>
      <c r="BL22" s="124"/>
      <c r="BM22" s="124"/>
      <c r="BN22" s="58"/>
      <c r="BO22" s="124">
        <v>1</v>
      </c>
      <c r="BP22" s="124">
        <v>1</v>
      </c>
      <c r="BQ22" s="124"/>
      <c r="BR22" s="124">
        <v>1</v>
      </c>
      <c r="BS22" s="124"/>
      <c r="BT22" s="58">
        <v>1</v>
      </c>
      <c r="BU22" s="60" t="s">
        <v>95</v>
      </c>
      <c r="BW22" s="59"/>
      <c r="BX22" s="59"/>
      <c r="BY22" s="59"/>
      <c r="BZ22" s="59"/>
      <c r="CA22" s="59"/>
      <c r="CB22" s="59"/>
      <c r="CC22" s="59"/>
      <c r="CD22" s="59"/>
    </row>
    <row r="23" spans="1:82" s="51" customFormat="1" ht="37" customHeight="1" x14ac:dyDescent="0.2">
      <c r="A23" s="51">
        <v>20</v>
      </c>
      <c r="B23" s="51">
        <v>20</v>
      </c>
      <c r="C23" s="51" t="s">
        <v>61</v>
      </c>
      <c r="D23" s="57"/>
      <c r="E23" s="124"/>
      <c r="F23" s="124"/>
      <c r="G23" s="124"/>
      <c r="H23" s="124"/>
      <c r="I23" s="124">
        <v>1</v>
      </c>
      <c r="J23" s="124"/>
      <c r="K23" s="58"/>
      <c r="L23" s="124"/>
      <c r="M23" s="124"/>
      <c r="N23" s="124"/>
      <c r="O23" s="124"/>
      <c r="P23" s="124">
        <v>1</v>
      </c>
      <c r="Q23" s="124"/>
      <c r="R23" s="124"/>
      <c r="S23" s="124">
        <v>1</v>
      </c>
      <c r="T23" s="124"/>
      <c r="U23" s="124"/>
      <c r="V23" s="57"/>
      <c r="W23" s="124"/>
      <c r="X23" s="58"/>
      <c r="Y23" s="56" t="s">
        <v>111</v>
      </c>
      <c r="Z23" s="57"/>
      <c r="AA23" s="124"/>
      <c r="AB23" s="124"/>
      <c r="AC23" s="124"/>
      <c r="AD23" s="124"/>
      <c r="AE23" s="124"/>
      <c r="AF23" s="58"/>
      <c r="AG23" s="124"/>
      <c r="AH23" s="124"/>
      <c r="AI23" s="124"/>
      <c r="AJ23" s="124"/>
      <c r="AK23" s="124"/>
      <c r="AL23" s="124"/>
      <c r="AM23" s="57"/>
      <c r="AN23" s="124"/>
      <c r="AO23" s="124"/>
      <c r="AP23" s="124"/>
      <c r="AQ23" s="124"/>
      <c r="AR23" s="124"/>
      <c r="AS23" s="124"/>
      <c r="AT23" s="124"/>
      <c r="AU23" s="124"/>
      <c r="AV23" s="58">
        <v>1</v>
      </c>
      <c r="AW23" s="124"/>
      <c r="AX23" s="124"/>
      <c r="AY23" s="124"/>
      <c r="AZ23" s="124"/>
      <c r="BA23" s="124"/>
      <c r="BB23" s="124"/>
      <c r="BC23" s="124"/>
      <c r="BD23" s="124"/>
      <c r="BE23" s="124"/>
      <c r="BF23" s="124"/>
      <c r="BG23" s="124"/>
      <c r="BH23" s="58"/>
      <c r="BI23" s="124"/>
      <c r="BJ23" s="124"/>
      <c r="BK23" s="124"/>
      <c r="BL23" s="124"/>
      <c r="BM23" s="124"/>
      <c r="BN23" s="58"/>
      <c r="BO23" s="124">
        <v>1</v>
      </c>
      <c r="BP23" s="124">
        <v>1</v>
      </c>
      <c r="BQ23" s="124"/>
      <c r="BR23" s="124">
        <v>1</v>
      </c>
      <c r="BS23" s="124"/>
      <c r="BT23" s="58">
        <v>1</v>
      </c>
      <c r="BU23" s="60" t="s">
        <v>96</v>
      </c>
      <c r="BW23" s="59"/>
      <c r="BX23" s="59"/>
      <c r="BY23" s="59"/>
      <c r="BZ23" s="59"/>
      <c r="CA23" s="59"/>
      <c r="CB23" s="59"/>
      <c r="CC23" s="59"/>
      <c r="CD23" s="59"/>
    </row>
    <row r="24" spans="1:82" s="51" customFormat="1" ht="37" customHeight="1" x14ac:dyDescent="0.2">
      <c r="A24" s="51">
        <v>21</v>
      </c>
      <c r="B24" s="51">
        <v>21</v>
      </c>
      <c r="C24" s="51" t="s">
        <v>61</v>
      </c>
      <c r="D24" s="57"/>
      <c r="E24" s="124"/>
      <c r="F24" s="124">
        <v>1</v>
      </c>
      <c r="G24" s="124"/>
      <c r="H24" s="124"/>
      <c r="I24" s="124">
        <v>1</v>
      </c>
      <c r="J24" s="124"/>
      <c r="K24" s="58"/>
      <c r="L24" s="124"/>
      <c r="M24" s="124"/>
      <c r="N24" s="124"/>
      <c r="O24" s="124"/>
      <c r="P24" s="124">
        <v>1</v>
      </c>
      <c r="Q24" s="124"/>
      <c r="R24" s="124"/>
      <c r="S24" s="124">
        <v>1</v>
      </c>
      <c r="T24" s="124"/>
      <c r="U24" s="124"/>
      <c r="V24" s="57"/>
      <c r="W24" s="124"/>
      <c r="X24" s="58"/>
      <c r="Y24" s="56" t="s">
        <v>111</v>
      </c>
      <c r="Z24" s="57"/>
      <c r="AA24" s="124"/>
      <c r="AB24" s="124"/>
      <c r="AC24" s="124"/>
      <c r="AD24" s="124"/>
      <c r="AE24" s="124"/>
      <c r="AF24" s="58"/>
      <c r="AG24" s="124"/>
      <c r="AH24" s="124"/>
      <c r="AI24" s="124"/>
      <c r="AJ24" s="124"/>
      <c r="AK24" s="124"/>
      <c r="AL24" s="124"/>
      <c r="AM24" s="57"/>
      <c r="AN24" s="124"/>
      <c r="AO24" s="124"/>
      <c r="AP24" s="124"/>
      <c r="AQ24" s="124"/>
      <c r="AR24" s="124"/>
      <c r="AS24" s="124"/>
      <c r="AT24" s="124"/>
      <c r="AU24" s="124"/>
      <c r="AV24" s="58">
        <v>1</v>
      </c>
      <c r="AW24" s="124"/>
      <c r="AX24" s="124"/>
      <c r="AY24" s="124"/>
      <c r="AZ24" s="124"/>
      <c r="BA24" s="124"/>
      <c r="BB24" s="124"/>
      <c r="BC24" s="124"/>
      <c r="BD24" s="124"/>
      <c r="BE24" s="124"/>
      <c r="BF24" s="124"/>
      <c r="BG24" s="124"/>
      <c r="BH24" s="58"/>
      <c r="BI24" s="124"/>
      <c r="BJ24" s="124"/>
      <c r="BK24" s="124"/>
      <c r="BL24" s="124"/>
      <c r="BM24" s="124"/>
      <c r="BN24" s="58"/>
      <c r="BO24" s="124">
        <v>1</v>
      </c>
      <c r="BP24" s="124">
        <v>1</v>
      </c>
      <c r="BQ24" s="124"/>
      <c r="BR24" s="124">
        <v>1</v>
      </c>
      <c r="BS24" s="124"/>
      <c r="BT24" s="58">
        <v>1</v>
      </c>
      <c r="BU24" s="60" t="s">
        <v>97</v>
      </c>
      <c r="BW24" s="59"/>
      <c r="BX24" s="59"/>
      <c r="BY24" s="59"/>
      <c r="BZ24" s="59"/>
      <c r="CA24" s="59"/>
      <c r="CB24" s="59"/>
      <c r="CC24" s="59"/>
      <c r="CD24" s="59"/>
    </row>
    <row r="25" spans="1:82" s="51" customFormat="1" ht="37" customHeight="1" x14ac:dyDescent="0.2">
      <c r="A25" s="51">
        <v>22</v>
      </c>
      <c r="B25" s="51">
        <v>22</v>
      </c>
      <c r="C25" s="51" t="s">
        <v>61</v>
      </c>
      <c r="D25" s="57"/>
      <c r="E25" s="124">
        <v>1</v>
      </c>
      <c r="F25" s="124"/>
      <c r="G25" s="124">
        <v>1</v>
      </c>
      <c r="H25" s="124"/>
      <c r="I25" s="124">
        <v>1</v>
      </c>
      <c r="J25" s="124"/>
      <c r="K25" s="58"/>
      <c r="L25" s="124"/>
      <c r="M25" s="124"/>
      <c r="N25" s="124"/>
      <c r="O25" s="124"/>
      <c r="P25" s="124"/>
      <c r="Q25" s="124"/>
      <c r="R25" s="124"/>
      <c r="S25" s="124"/>
      <c r="T25" s="124"/>
      <c r="U25" s="124"/>
      <c r="V25" s="57"/>
      <c r="W25" s="124"/>
      <c r="X25" s="58"/>
      <c r="Y25" s="56" t="s">
        <v>112</v>
      </c>
      <c r="Z25" s="57"/>
      <c r="AA25" s="124"/>
      <c r="AB25" s="124"/>
      <c r="AC25" s="124"/>
      <c r="AD25" s="124"/>
      <c r="AE25" s="124"/>
      <c r="AF25" s="58"/>
      <c r="AG25" s="124"/>
      <c r="AH25" s="124"/>
      <c r="AI25" s="124"/>
      <c r="AJ25" s="124"/>
      <c r="AK25" s="124"/>
      <c r="AL25" s="124"/>
      <c r="AM25" s="57"/>
      <c r="AN25" s="124"/>
      <c r="AO25" s="124"/>
      <c r="AP25" s="124"/>
      <c r="AQ25" s="124"/>
      <c r="AR25" s="124"/>
      <c r="AS25" s="124"/>
      <c r="AT25" s="124"/>
      <c r="AU25" s="124"/>
      <c r="AV25" s="58">
        <v>1</v>
      </c>
      <c r="AW25" s="124"/>
      <c r="AX25" s="124"/>
      <c r="AY25" s="124"/>
      <c r="AZ25" s="124"/>
      <c r="BA25" s="124"/>
      <c r="BB25" s="124"/>
      <c r="BC25" s="124"/>
      <c r="BD25" s="124"/>
      <c r="BE25" s="124"/>
      <c r="BF25" s="124"/>
      <c r="BG25" s="124"/>
      <c r="BH25" s="58"/>
      <c r="BI25" s="124"/>
      <c r="BJ25" s="124"/>
      <c r="BK25" s="124"/>
      <c r="BL25" s="124"/>
      <c r="BM25" s="124"/>
      <c r="BN25" s="58"/>
      <c r="BO25" s="124">
        <v>1</v>
      </c>
      <c r="BP25" s="124">
        <v>1</v>
      </c>
      <c r="BQ25" s="124"/>
      <c r="BR25" s="124">
        <v>1</v>
      </c>
      <c r="BS25" s="124"/>
      <c r="BT25" s="58">
        <v>1</v>
      </c>
      <c r="BU25" s="60" t="s">
        <v>54</v>
      </c>
      <c r="BW25" s="59"/>
      <c r="BX25" s="59"/>
      <c r="BY25" s="59"/>
      <c r="BZ25" s="59"/>
      <c r="CA25" s="59"/>
      <c r="CB25" s="59"/>
      <c r="CC25" s="59"/>
      <c r="CD25" s="59"/>
    </row>
    <row r="26" spans="1:82" s="51" customFormat="1" ht="37" customHeight="1" x14ac:dyDescent="0.2">
      <c r="A26" s="51">
        <v>23</v>
      </c>
      <c r="B26" s="51">
        <v>23</v>
      </c>
      <c r="C26" s="51" t="s">
        <v>61</v>
      </c>
      <c r="D26" s="57"/>
      <c r="E26" s="124"/>
      <c r="F26" s="124">
        <v>1</v>
      </c>
      <c r="G26" s="124"/>
      <c r="H26" s="124">
        <v>1</v>
      </c>
      <c r="I26" s="124">
        <v>1</v>
      </c>
      <c r="J26" s="124"/>
      <c r="K26" s="58"/>
      <c r="L26" s="124"/>
      <c r="M26" s="124"/>
      <c r="N26" s="124">
        <v>1</v>
      </c>
      <c r="O26" s="124"/>
      <c r="P26" s="124">
        <v>1</v>
      </c>
      <c r="Q26" s="124"/>
      <c r="R26" s="124"/>
      <c r="S26" s="124"/>
      <c r="T26" s="124"/>
      <c r="U26" s="124"/>
      <c r="V26" s="57"/>
      <c r="W26" s="124"/>
      <c r="X26" s="58"/>
      <c r="Y26" s="56" t="s">
        <v>113</v>
      </c>
      <c r="Z26" s="57"/>
      <c r="AA26" s="124"/>
      <c r="AB26" s="124"/>
      <c r="AC26" s="124"/>
      <c r="AD26" s="124"/>
      <c r="AE26" s="124"/>
      <c r="AF26" s="58"/>
      <c r="AG26" s="124"/>
      <c r="AH26" s="124"/>
      <c r="AI26" s="124"/>
      <c r="AJ26" s="124"/>
      <c r="AK26" s="124"/>
      <c r="AL26" s="124"/>
      <c r="AM26" s="57"/>
      <c r="AN26" s="124"/>
      <c r="AO26" s="124"/>
      <c r="AP26" s="124">
        <v>1</v>
      </c>
      <c r="AQ26" s="124"/>
      <c r="AR26" s="124"/>
      <c r="AS26" s="124"/>
      <c r="AT26" s="124"/>
      <c r="AU26" s="124"/>
      <c r="AV26" s="58">
        <v>1</v>
      </c>
      <c r="AW26" s="124"/>
      <c r="AX26" s="124"/>
      <c r="AY26" s="124"/>
      <c r="AZ26" s="124"/>
      <c r="BA26" s="124"/>
      <c r="BB26" s="124"/>
      <c r="BC26" s="124"/>
      <c r="BD26" s="124"/>
      <c r="BE26" s="124"/>
      <c r="BF26" s="124"/>
      <c r="BG26" s="124"/>
      <c r="BH26" s="58"/>
      <c r="BI26" s="124"/>
      <c r="BJ26" s="124"/>
      <c r="BK26" s="124"/>
      <c r="BL26" s="124"/>
      <c r="BM26" s="124"/>
      <c r="BN26" s="58"/>
      <c r="BO26" s="124">
        <v>1</v>
      </c>
      <c r="BP26" s="124">
        <v>1</v>
      </c>
      <c r="BQ26" s="124"/>
      <c r="BR26" s="124">
        <v>1</v>
      </c>
      <c r="BS26" s="124"/>
      <c r="BT26" s="58">
        <v>1</v>
      </c>
      <c r="BU26" s="60" t="s">
        <v>98</v>
      </c>
      <c r="BW26" s="59"/>
      <c r="BX26" s="59"/>
      <c r="BY26" s="59"/>
      <c r="BZ26" s="59"/>
      <c r="CA26" s="59"/>
      <c r="CB26" s="59"/>
      <c r="CC26" s="59"/>
      <c r="CD26" s="59"/>
    </row>
    <row r="27" spans="1:82" s="51" customFormat="1" ht="37" customHeight="1" x14ac:dyDescent="0.2">
      <c r="A27" s="51">
        <v>24</v>
      </c>
      <c r="B27" s="51">
        <v>24</v>
      </c>
      <c r="C27" s="51" t="s">
        <v>61</v>
      </c>
      <c r="D27" s="57"/>
      <c r="E27" s="124"/>
      <c r="F27" s="124">
        <v>1</v>
      </c>
      <c r="G27" s="124">
        <v>1</v>
      </c>
      <c r="H27" s="124"/>
      <c r="I27" s="124">
        <v>1</v>
      </c>
      <c r="J27" s="124"/>
      <c r="K27" s="58">
        <v>1</v>
      </c>
      <c r="L27" s="124"/>
      <c r="M27" s="124"/>
      <c r="N27" s="124">
        <v>1</v>
      </c>
      <c r="O27" s="124"/>
      <c r="P27" s="124">
        <v>1</v>
      </c>
      <c r="Q27" s="124"/>
      <c r="R27" s="124"/>
      <c r="S27" s="124"/>
      <c r="T27" s="124"/>
      <c r="U27" s="124"/>
      <c r="V27" s="57"/>
      <c r="W27" s="124"/>
      <c r="X27" s="58"/>
      <c r="Y27" s="56" t="s">
        <v>114</v>
      </c>
      <c r="Z27" s="57"/>
      <c r="AA27" s="124"/>
      <c r="AB27" s="124"/>
      <c r="AC27" s="124"/>
      <c r="AD27" s="124"/>
      <c r="AE27" s="124"/>
      <c r="AF27" s="58"/>
      <c r="AG27" s="124"/>
      <c r="AH27" s="124"/>
      <c r="AI27" s="124"/>
      <c r="AJ27" s="124"/>
      <c r="AK27" s="124"/>
      <c r="AL27" s="124"/>
      <c r="AM27" s="57"/>
      <c r="AN27" s="124"/>
      <c r="AO27" s="124"/>
      <c r="AP27" s="124"/>
      <c r="AQ27" s="124"/>
      <c r="AR27" s="124"/>
      <c r="AS27" s="124"/>
      <c r="AT27" s="124"/>
      <c r="AU27" s="124"/>
      <c r="AV27" s="58">
        <v>1</v>
      </c>
      <c r="AW27" s="124"/>
      <c r="AX27" s="124"/>
      <c r="AY27" s="124"/>
      <c r="AZ27" s="124"/>
      <c r="BA27" s="124"/>
      <c r="BB27" s="124"/>
      <c r="BC27" s="124"/>
      <c r="BD27" s="124"/>
      <c r="BE27" s="124"/>
      <c r="BF27" s="124"/>
      <c r="BG27" s="124"/>
      <c r="BH27" s="58"/>
      <c r="BI27" s="124"/>
      <c r="BJ27" s="124"/>
      <c r="BK27" s="124"/>
      <c r="BL27" s="124"/>
      <c r="BM27" s="124"/>
      <c r="BN27" s="58"/>
      <c r="BO27" s="124">
        <v>1</v>
      </c>
      <c r="BP27" s="124">
        <v>1</v>
      </c>
      <c r="BQ27" s="124"/>
      <c r="BR27" s="124">
        <v>1</v>
      </c>
      <c r="BS27" s="124"/>
      <c r="BT27" s="58">
        <v>1</v>
      </c>
      <c r="BU27" s="68" t="s">
        <v>99</v>
      </c>
      <c r="BW27" s="59"/>
      <c r="BX27" s="59"/>
      <c r="BY27" s="59"/>
      <c r="BZ27" s="59"/>
      <c r="CA27" s="59"/>
      <c r="CB27" s="59"/>
      <c r="CC27" s="59"/>
      <c r="CD27" s="59"/>
    </row>
    <row r="28" spans="1:82" s="51" customFormat="1" ht="37" customHeight="1" x14ac:dyDescent="0.2">
      <c r="A28" s="51">
        <v>25</v>
      </c>
      <c r="B28" s="51">
        <v>25</v>
      </c>
      <c r="C28" s="51" t="s">
        <v>62</v>
      </c>
      <c r="D28" s="57"/>
      <c r="E28" s="124"/>
      <c r="F28" s="124">
        <v>1</v>
      </c>
      <c r="G28" s="124"/>
      <c r="H28" s="124"/>
      <c r="I28" s="124">
        <v>1</v>
      </c>
      <c r="J28" s="124"/>
      <c r="K28" s="58"/>
      <c r="L28" s="124"/>
      <c r="M28" s="124"/>
      <c r="N28" s="124"/>
      <c r="O28" s="124"/>
      <c r="P28" s="124">
        <v>1</v>
      </c>
      <c r="Q28" s="124"/>
      <c r="R28" s="124"/>
      <c r="S28" s="124">
        <v>1</v>
      </c>
      <c r="T28" s="124"/>
      <c r="U28" s="124"/>
      <c r="V28" s="57"/>
      <c r="W28" s="124"/>
      <c r="X28" s="58"/>
      <c r="Y28" s="56" t="s">
        <v>111</v>
      </c>
      <c r="Z28" s="57"/>
      <c r="AA28" s="124"/>
      <c r="AB28" s="124"/>
      <c r="AC28" s="124"/>
      <c r="AD28" s="124"/>
      <c r="AE28" s="124"/>
      <c r="AF28" s="58"/>
      <c r="AG28" s="124"/>
      <c r="AH28" s="124"/>
      <c r="AI28" s="124"/>
      <c r="AJ28" s="124"/>
      <c r="AK28" s="124"/>
      <c r="AL28" s="124"/>
      <c r="AM28" s="57"/>
      <c r="AN28" s="124"/>
      <c r="AO28" s="124"/>
      <c r="AP28" s="124"/>
      <c r="AQ28" s="124"/>
      <c r="AR28" s="124"/>
      <c r="AS28" s="124"/>
      <c r="AT28" s="124"/>
      <c r="AU28" s="124"/>
      <c r="AV28" s="58">
        <v>1</v>
      </c>
      <c r="AW28" s="124"/>
      <c r="AX28" s="124"/>
      <c r="AY28" s="124"/>
      <c r="AZ28" s="124"/>
      <c r="BA28" s="124"/>
      <c r="BB28" s="124"/>
      <c r="BC28" s="124"/>
      <c r="BD28" s="124"/>
      <c r="BE28" s="124"/>
      <c r="BF28" s="124"/>
      <c r="BG28" s="124"/>
      <c r="BH28" s="58"/>
      <c r="BI28" s="124"/>
      <c r="BJ28" s="124"/>
      <c r="BK28" s="124"/>
      <c r="BL28" s="124"/>
      <c r="BM28" s="124"/>
      <c r="BN28" s="58"/>
      <c r="BO28" s="124">
        <v>1</v>
      </c>
      <c r="BP28" s="124">
        <v>1</v>
      </c>
      <c r="BQ28" s="124"/>
      <c r="BR28" s="124">
        <v>1</v>
      </c>
      <c r="BS28" s="124"/>
      <c r="BT28" s="58">
        <v>1</v>
      </c>
      <c r="BU28" s="117" t="s">
        <v>838</v>
      </c>
      <c r="BW28" s="59"/>
      <c r="BX28" s="59"/>
      <c r="BY28" s="59"/>
      <c r="BZ28" s="59"/>
      <c r="CA28" s="59"/>
      <c r="CB28" s="59"/>
      <c r="CC28" s="59"/>
      <c r="CD28" s="59"/>
    </row>
    <row r="29" spans="1:82" s="51" customFormat="1" ht="37" customHeight="1" x14ac:dyDescent="0.2">
      <c r="A29" s="51">
        <v>26</v>
      </c>
      <c r="B29" s="51">
        <v>26</v>
      </c>
      <c r="C29" s="51" t="s">
        <v>62</v>
      </c>
      <c r="D29" s="57"/>
      <c r="E29" s="124"/>
      <c r="F29" s="124">
        <v>1</v>
      </c>
      <c r="G29" s="124"/>
      <c r="H29" s="124">
        <v>1</v>
      </c>
      <c r="I29" s="124">
        <v>1</v>
      </c>
      <c r="J29" s="124"/>
      <c r="K29" s="58"/>
      <c r="L29" s="124"/>
      <c r="M29" s="124"/>
      <c r="N29" s="124"/>
      <c r="O29" s="124"/>
      <c r="P29" s="124"/>
      <c r="Q29" s="124"/>
      <c r="R29" s="124"/>
      <c r="S29" s="124">
        <v>1</v>
      </c>
      <c r="T29" s="124"/>
      <c r="U29" s="124"/>
      <c r="V29" s="57"/>
      <c r="W29" s="124"/>
      <c r="X29" s="58"/>
      <c r="Y29" s="56" t="s">
        <v>111</v>
      </c>
      <c r="Z29" s="57"/>
      <c r="AA29" s="124"/>
      <c r="AB29" s="124"/>
      <c r="AC29" s="124"/>
      <c r="AD29" s="124"/>
      <c r="AE29" s="124"/>
      <c r="AF29" s="58"/>
      <c r="AG29" s="124"/>
      <c r="AH29" s="124"/>
      <c r="AI29" s="124"/>
      <c r="AJ29" s="124"/>
      <c r="AK29" s="124"/>
      <c r="AL29" s="124"/>
      <c r="AM29" s="57"/>
      <c r="AN29" s="124"/>
      <c r="AO29" s="124"/>
      <c r="AP29" s="124"/>
      <c r="AQ29" s="124"/>
      <c r="AR29" s="124"/>
      <c r="AS29" s="124"/>
      <c r="AT29" s="124"/>
      <c r="AU29" s="124"/>
      <c r="AV29" s="58">
        <v>1</v>
      </c>
      <c r="AW29" s="124"/>
      <c r="AX29" s="124"/>
      <c r="AY29" s="124"/>
      <c r="AZ29" s="124"/>
      <c r="BA29" s="124"/>
      <c r="BB29" s="124"/>
      <c r="BC29" s="124"/>
      <c r="BD29" s="124"/>
      <c r="BE29" s="124"/>
      <c r="BF29" s="124"/>
      <c r="BG29" s="124"/>
      <c r="BH29" s="58"/>
      <c r="BI29" s="124"/>
      <c r="BJ29" s="124"/>
      <c r="BK29" s="124"/>
      <c r="BL29" s="124"/>
      <c r="BM29" s="124"/>
      <c r="BN29" s="58"/>
      <c r="BO29" s="124">
        <v>1</v>
      </c>
      <c r="BP29" s="124">
        <v>1</v>
      </c>
      <c r="BQ29" s="124"/>
      <c r="BR29" s="124">
        <v>1</v>
      </c>
      <c r="BS29" s="124"/>
      <c r="BT29" s="58">
        <v>1</v>
      </c>
      <c r="BU29" s="117" t="s">
        <v>839</v>
      </c>
      <c r="BW29" s="59"/>
      <c r="BX29" s="59"/>
      <c r="BY29" s="59"/>
      <c r="BZ29" s="59"/>
      <c r="CA29" s="59"/>
      <c r="CB29" s="59"/>
      <c r="CC29" s="59"/>
      <c r="CD29" s="59"/>
    </row>
    <row r="30" spans="1:82" s="51" customFormat="1" ht="37" customHeight="1" x14ac:dyDescent="0.2">
      <c r="A30" s="51">
        <v>27</v>
      </c>
      <c r="B30" s="51">
        <v>27</v>
      </c>
      <c r="C30" s="51" t="s">
        <v>62</v>
      </c>
      <c r="D30" s="57"/>
      <c r="E30" s="124"/>
      <c r="F30" s="124">
        <v>1</v>
      </c>
      <c r="G30" s="124"/>
      <c r="H30" s="124"/>
      <c r="I30" s="124">
        <v>1</v>
      </c>
      <c r="J30" s="124"/>
      <c r="K30" s="58"/>
      <c r="L30" s="124"/>
      <c r="M30" s="124"/>
      <c r="N30" s="124">
        <v>1</v>
      </c>
      <c r="O30" s="124"/>
      <c r="P30" s="124">
        <v>1</v>
      </c>
      <c r="Q30" s="124"/>
      <c r="R30" s="124"/>
      <c r="S30" s="124">
        <v>1</v>
      </c>
      <c r="T30" s="124"/>
      <c r="U30" s="124"/>
      <c r="V30" s="57"/>
      <c r="W30" s="124"/>
      <c r="X30" s="58"/>
      <c r="Y30" s="56" t="s">
        <v>111</v>
      </c>
      <c r="Z30" s="57"/>
      <c r="AA30" s="124"/>
      <c r="AB30" s="124"/>
      <c r="AC30" s="124"/>
      <c r="AD30" s="124"/>
      <c r="AE30" s="124"/>
      <c r="AF30" s="58"/>
      <c r="AG30" s="124"/>
      <c r="AH30" s="124"/>
      <c r="AI30" s="124"/>
      <c r="AJ30" s="124"/>
      <c r="AK30" s="124"/>
      <c r="AL30" s="124"/>
      <c r="AM30" s="57"/>
      <c r="AN30" s="124"/>
      <c r="AO30" s="124"/>
      <c r="AP30" s="124"/>
      <c r="AQ30" s="124"/>
      <c r="AR30" s="124"/>
      <c r="AS30" s="124"/>
      <c r="AT30" s="124"/>
      <c r="AU30" s="124"/>
      <c r="AV30" s="58">
        <v>1</v>
      </c>
      <c r="AW30" s="124"/>
      <c r="AX30" s="124"/>
      <c r="AY30" s="124"/>
      <c r="AZ30" s="124"/>
      <c r="BA30" s="124"/>
      <c r="BB30" s="124"/>
      <c r="BC30" s="124"/>
      <c r="BD30" s="124"/>
      <c r="BE30" s="124"/>
      <c r="BF30" s="124"/>
      <c r="BG30" s="124"/>
      <c r="BH30" s="58"/>
      <c r="BI30" s="124"/>
      <c r="BJ30" s="124"/>
      <c r="BK30" s="124"/>
      <c r="BL30" s="124"/>
      <c r="BM30" s="124"/>
      <c r="BN30" s="58"/>
      <c r="BO30" s="124">
        <v>1</v>
      </c>
      <c r="BP30" s="124">
        <v>1</v>
      </c>
      <c r="BQ30" s="124"/>
      <c r="BR30" s="124">
        <v>1</v>
      </c>
      <c r="BS30" s="124"/>
      <c r="BT30" s="58">
        <v>1</v>
      </c>
      <c r="BU30" s="117" t="s">
        <v>840</v>
      </c>
      <c r="BW30" s="59"/>
      <c r="BX30" s="59"/>
      <c r="BY30" s="59"/>
      <c r="BZ30" s="59"/>
      <c r="CA30" s="59"/>
      <c r="CB30" s="59"/>
      <c r="CC30" s="59"/>
      <c r="CD30" s="59"/>
    </row>
    <row r="31" spans="1:82" s="51" customFormat="1" ht="37" customHeight="1" x14ac:dyDescent="0.2">
      <c r="A31" s="51">
        <v>28</v>
      </c>
      <c r="B31" s="51">
        <v>28</v>
      </c>
      <c r="C31" s="51" t="s">
        <v>62</v>
      </c>
      <c r="D31" s="57">
        <v>1</v>
      </c>
      <c r="E31" s="124">
        <v>1</v>
      </c>
      <c r="F31" s="124">
        <v>1</v>
      </c>
      <c r="G31" s="124"/>
      <c r="H31" s="124">
        <v>1</v>
      </c>
      <c r="I31" s="124">
        <v>1</v>
      </c>
      <c r="J31" s="124"/>
      <c r="K31" s="58"/>
      <c r="L31" s="124"/>
      <c r="M31" s="124"/>
      <c r="N31" s="124">
        <v>1</v>
      </c>
      <c r="O31" s="124"/>
      <c r="P31" s="124">
        <v>1</v>
      </c>
      <c r="Q31" s="124"/>
      <c r="R31" s="124"/>
      <c r="S31" s="124">
        <v>1</v>
      </c>
      <c r="T31" s="124"/>
      <c r="U31" s="124"/>
      <c r="V31" s="57"/>
      <c r="W31" s="124"/>
      <c r="X31" s="58"/>
      <c r="Y31" s="56" t="s">
        <v>115</v>
      </c>
      <c r="Z31" s="57"/>
      <c r="AA31" s="124"/>
      <c r="AB31" s="124"/>
      <c r="AC31" s="124"/>
      <c r="AD31" s="124"/>
      <c r="AE31" s="124"/>
      <c r="AF31" s="58"/>
      <c r="AG31" s="124"/>
      <c r="AH31" s="124"/>
      <c r="AI31" s="124"/>
      <c r="AJ31" s="124"/>
      <c r="AK31" s="124"/>
      <c r="AL31" s="124"/>
      <c r="AM31" s="57"/>
      <c r="AN31" s="124"/>
      <c r="AO31" s="124"/>
      <c r="AP31" s="124"/>
      <c r="AQ31" s="124">
        <v>1</v>
      </c>
      <c r="AR31" s="124">
        <v>1</v>
      </c>
      <c r="AS31" s="124"/>
      <c r="AT31" s="124"/>
      <c r="AU31" s="124"/>
      <c r="AV31" s="58"/>
      <c r="AW31" s="124"/>
      <c r="AX31" s="124"/>
      <c r="AY31" s="124"/>
      <c r="AZ31" s="124"/>
      <c r="BA31" s="124"/>
      <c r="BB31" s="124"/>
      <c r="BC31" s="124"/>
      <c r="BD31" s="124"/>
      <c r="BE31" s="124"/>
      <c r="BF31" s="124"/>
      <c r="BG31" s="124"/>
      <c r="BH31" s="58"/>
      <c r="BI31" s="124"/>
      <c r="BJ31" s="124"/>
      <c r="BK31" s="124"/>
      <c r="BL31" s="124"/>
      <c r="BM31" s="124"/>
      <c r="BN31" s="58"/>
      <c r="BO31" s="124">
        <v>1</v>
      </c>
      <c r="BP31" s="124">
        <v>1</v>
      </c>
      <c r="BQ31" s="124"/>
      <c r="BR31" s="124">
        <v>1</v>
      </c>
      <c r="BS31" s="124"/>
      <c r="BT31" s="58">
        <v>1</v>
      </c>
      <c r="BU31" s="117" t="s">
        <v>841</v>
      </c>
      <c r="BW31" s="59"/>
      <c r="BX31" s="59"/>
      <c r="BY31" s="59"/>
      <c r="BZ31" s="59"/>
      <c r="CA31" s="59"/>
      <c r="CB31" s="59"/>
      <c r="CC31" s="59"/>
      <c r="CD31" s="59"/>
    </row>
    <row r="32" spans="1:82" s="51" customFormat="1" ht="37" customHeight="1" x14ac:dyDescent="0.2">
      <c r="A32" s="51">
        <v>29</v>
      </c>
      <c r="B32" s="51">
        <v>29</v>
      </c>
      <c r="C32" s="51" t="s">
        <v>62</v>
      </c>
      <c r="D32" s="57"/>
      <c r="E32" s="124"/>
      <c r="F32" s="124">
        <v>1</v>
      </c>
      <c r="G32" s="124"/>
      <c r="H32" s="124"/>
      <c r="I32" s="124">
        <v>1</v>
      </c>
      <c r="J32" s="124"/>
      <c r="K32" s="58"/>
      <c r="L32" s="124"/>
      <c r="M32" s="124"/>
      <c r="N32" s="124">
        <v>1</v>
      </c>
      <c r="O32" s="124"/>
      <c r="P32" s="124">
        <v>1</v>
      </c>
      <c r="Q32" s="124"/>
      <c r="R32" s="124"/>
      <c r="S32" s="124">
        <v>1</v>
      </c>
      <c r="T32" s="124"/>
      <c r="U32" s="124"/>
      <c r="V32" s="57"/>
      <c r="W32" s="124"/>
      <c r="X32" s="58"/>
      <c r="Y32" s="56" t="s">
        <v>101</v>
      </c>
      <c r="Z32" s="57"/>
      <c r="AA32" s="124"/>
      <c r="AB32" s="124"/>
      <c r="AC32" s="124"/>
      <c r="AD32" s="124"/>
      <c r="AE32" s="124"/>
      <c r="AF32" s="58"/>
      <c r="AG32" s="124"/>
      <c r="AH32" s="124"/>
      <c r="AI32" s="124"/>
      <c r="AJ32" s="124"/>
      <c r="AK32" s="124"/>
      <c r="AL32" s="124"/>
      <c r="AM32" s="57"/>
      <c r="AN32" s="124"/>
      <c r="AO32" s="124"/>
      <c r="AP32" s="124"/>
      <c r="AQ32" s="124"/>
      <c r="AR32" s="124">
        <v>1</v>
      </c>
      <c r="AS32" s="124"/>
      <c r="AT32" s="124"/>
      <c r="AU32" s="124"/>
      <c r="AV32" s="58"/>
      <c r="AW32" s="124"/>
      <c r="AX32" s="124"/>
      <c r="AY32" s="124"/>
      <c r="AZ32" s="124"/>
      <c r="BA32" s="124"/>
      <c r="BB32" s="124"/>
      <c r="BC32" s="124"/>
      <c r="BD32" s="124"/>
      <c r="BE32" s="124"/>
      <c r="BF32" s="124"/>
      <c r="BG32" s="124"/>
      <c r="BH32" s="58"/>
      <c r="BI32" s="124"/>
      <c r="BJ32" s="124"/>
      <c r="BK32" s="124"/>
      <c r="BL32" s="124"/>
      <c r="BM32" s="124"/>
      <c r="BN32" s="58"/>
      <c r="BO32" s="124">
        <v>1</v>
      </c>
      <c r="BP32" s="124">
        <v>1</v>
      </c>
      <c r="BQ32" s="124"/>
      <c r="BR32" s="124">
        <v>1</v>
      </c>
      <c r="BS32" s="124"/>
      <c r="BT32" s="58">
        <v>1</v>
      </c>
      <c r="BU32" s="88" t="s">
        <v>883</v>
      </c>
      <c r="BW32" s="59"/>
      <c r="BX32" s="59"/>
      <c r="BY32" s="59"/>
      <c r="BZ32" s="59"/>
      <c r="CA32" s="59"/>
      <c r="CB32" s="59"/>
      <c r="CC32" s="59"/>
      <c r="CD32" s="59"/>
    </row>
    <row r="33" spans="1:82" s="51" customFormat="1" ht="37" customHeight="1" x14ac:dyDescent="0.2">
      <c r="A33" s="51">
        <v>30</v>
      </c>
      <c r="B33" s="51">
        <v>30</v>
      </c>
      <c r="C33" s="51" t="s">
        <v>62</v>
      </c>
      <c r="D33" s="57">
        <v>1</v>
      </c>
      <c r="E33" s="124"/>
      <c r="F33" s="124">
        <v>1</v>
      </c>
      <c r="G33" s="124"/>
      <c r="H33" s="124"/>
      <c r="I33" s="124">
        <v>1</v>
      </c>
      <c r="J33" s="124"/>
      <c r="K33" s="58"/>
      <c r="L33" s="124"/>
      <c r="M33" s="124"/>
      <c r="N33" s="124"/>
      <c r="O33" s="124"/>
      <c r="P33" s="124">
        <v>1</v>
      </c>
      <c r="Q33" s="124"/>
      <c r="R33" s="124"/>
      <c r="S33" s="124">
        <v>1</v>
      </c>
      <c r="T33" s="124"/>
      <c r="U33" s="124"/>
      <c r="V33" s="57"/>
      <c r="W33" s="124"/>
      <c r="X33" s="58"/>
      <c r="Y33" s="56" t="s">
        <v>111</v>
      </c>
      <c r="Z33" s="57"/>
      <c r="AA33" s="124"/>
      <c r="AB33" s="124"/>
      <c r="AC33" s="124"/>
      <c r="AD33" s="124"/>
      <c r="AE33" s="124"/>
      <c r="AF33" s="58"/>
      <c r="AG33" s="124"/>
      <c r="AH33" s="124"/>
      <c r="AI33" s="124"/>
      <c r="AJ33" s="124"/>
      <c r="AK33" s="124"/>
      <c r="AL33" s="124"/>
      <c r="AM33" s="57"/>
      <c r="AN33" s="124"/>
      <c r="AO33" s="124"/>
      <c r="AP33" s="124"/>
      <c r="AQ33" s="124"/>
      <c r="AR33" s="124"/>
      <c r="AS33" s="124"/>
      <c r="AT33" s="124"/>
      <c r="AU33" s="124"/>
      <c r="AV33" s="58">
        <v>1</v>
      </c>
      <c r="AW33" s="124"/>
      <c r="AX33" s="124"/>
      <c r="AY33" s="124"/>
      <c r="AZ33" s="124"/>
      <c r="BA33" s="124"/>
      <c r="BB33" s="124"/>
      <c r="BC33" s="124"/>
      <c r="BD33" s="124"/>
      <c r="BE33" s="124"/>
      <c r="BF33" s="124"/>
      <c r="BG33" s="124"/>
      <c r="BH33" s="58"/>
      <c r="BI33" s="124"/>
      <c r="BJ33" s="124"/>
      <c r="BK33" s="124"/>
      <c r="BL33" s="124"/>
      <c r="BM33" s="124"/>
      <c r="BN33" s="58"/>
      <c r="BO33" s="124">
        <v>1</v>
      </c>
      <c r="BP33" s="124">
        <v>1</v>
      </c>
      <c r="BQ33" s="124"/>
      <c r="BR33" s="124">
        <v>1</v>
      </c>
      <c r="BS33" s="124"/>
      <c r="BT33" s="58">
        <v>1</v>
      </c>
      <c r="BU33" s="117" t="s">
        <v>842</v>
      </c>
      <c r="BW33" s="59"/>
      <c r="BX33" s="59"/>
      <c r="BY33" s="59"/>
      <c r="BZ33" s="59"/>
      <c r="CA33" s="59"/>
      <c r="CB33" s="59"/>
      <c r="CC33" s="59"/>
      <c r="CD33" s="59"/>
    </row>
    <row r="34" spans="1:82" s="51" customFormat="1" ht="37" customHeight="1" x14ac:dyDescent="0.2">
      <c r="A34" s="51">
        <v>31</v>
      </c>
      <c r="B34" s="51">
        <v>31</v>
      </c>
      <c r="C34" s="51" t="s">
        <v>62</v>
      </c>
      <c r="D34" s="57">
        <v>1</v>
      </c>
      <c r="E34" s="124">
        <v>1</v>
      </c>
      <c r="F34" s="124">
        <v>1</v>
      </c>
      <c r="G34" s="124"/>
      <c r="H34" s="124"/>
      <c r="I34" s="124">
        <v>1</v>
      </c>
      <c r="J34" s="124"/>
      <c r="K34" s="58"/>
      <c r="L34" s="124"/>
      <c r="M34" s="124"/>
      <c r="N34" s="124">
        <v>1</v>
      </c>
      <c r="O34" s="124"/>
      <c r="P34" s="124">
        <v>1</v>
      </c>
      <c r="Q34" s="124"/>
      <c r="R34" s="124"/>
      <c r="S34" s="124">
        <v>1</v>
      </c>
      <c r="T34" s="124"/>
      <c r="U34" s="124"/>
      <c r="V34" s="57"/>
      <c r="W34" s="124"/>
      <c r="X34" s="58"/>
      <c r="Y34" s="56" t="s">
        <v>111</v>
      </c>
      <c r="Z34" s="57"/>
      <c r="AA34" s="124"/>
      <c r="AB34" s="124"/>
      <c r="AC34" s="124"/>
      <c r="AD34" s="124"/>
      <c r="AE34" s="124"/>
      <c r="AF34" s="58"/>
      <c r="AG34" s="124"/>
      <c r="AH34" s="124"/>
      <c r="AI34" s="124"/>
      <c r="AJ34" s="124"/>
      <c r="AK34" s="124"/>
      <c r="AL34" s="124"/>
      <c r="AM34" s="57"/>
      <c r="AN34" s="124"/>
      <c r="AO34" s="124"/>
      <c r="AP34" s="124"/>
      <c r="AQ34" s="124"/>
      <c r="AR34" s="124"/>
      <c r="AS34" s="124"/>
      <c r="AT34" s="124"/>
      <c r="AU34" s="124"/>
      <c r="AV34" s="58">
        <v>1</v>
      </c>
      <c r="AW34" s="124"/>
      <c r="AX34" s="124"/>
      <c r="AY34" s="124"/>
      <c r="AZ34" s="124"/>
      <c r="BA34" s="124"/>
      <c r="BB34" s="124"/>
      <c r="BC34" s="124"/>
      <c r="BD34" s="124"/>
      <c r="BE34" s="124"/>
      <c r="BF34" s="124"/>
      <c r="BG34" s="124"/>
      <c r="BH34" s="58"/>
      <c r="BI34" s="124"/>
      <c r="BJ34" s="124"/>
      <c r="BK34" s="124"/>
      <c r="BL34" s="124"/>
      <c r="BM34" s="124"/>
      <c r="BN34" s="58"/>
      <c r="BO34" s="124">
        <v>1</v>
      </c>
      <c r="BP34" s="124">
        <v>1</v>
      </c>
      <c r="BQ34" s="124"/>
      <c r="BR34" s="124">
        <v>1</v>
      </c>
      <c r="BS34" s="124"/>
      <c r="BT34" s="58">
        <v>1</v>
      </c>
      <c r="BU34" s="117" t="s">
        <v>884</v>
      </c>
      <c r="BW34" s="59"/>
      <c r="BX34" s="59"/>
      <c r="BY34" s="59"/>
      <c r="BZ34" s="59"/>
      <c r="CA34" s="59"/>
      <c r="CB34" s="59"/>
      <c r="CC34" s="59"/>
      <c r="CD34" s="59"/>
    </row>
    <row r="35" spans="1:82" s="51" customFormat="1" ht="37" customHeight="1" x14ac:dyDescent="0.2">
      <c r="A35" s="51">
        <v>32</v>
      </c>
      <c r="B35" s="51">
        <v>32</v>
      </c>
      <c r="C35" s="51" t="s">
        <v>62</v>
      </c>
      <c r="D35" s="57"/>
      <c r="E35" s="124"/>
      <c r="F35" s="124"/>
      <c r="G35" s="124"/>
      <c r="H35" s="124"/>
      <c r="I35" s="124">
        <v>1</v>
      </c>
      <c r="J35" s="124"/>
      <c r="K35" s="58"/>
      <c r="L35" s="124"/>
      <c r="M35" s="124"/>
      <c r="N35" s="124">
        <v>1</v>
      </c>
      <c r="O35" s="124"/>
      <c r="P35" s="124">
        <v>1</v>
      </c>
      <c r="Q35" s="124"/>
      <c r="R35" s="124"/>
      <c r="S35" s="124">
        <v>1</v>
      </c>
      <c r="T35" s="124"/>
      <c r="U35" s="124"/>
      <c r="V35" s="57"/>
      <c r="W35" s="124"/>
      <c r="X35" s="58"/>
      <c r="Y35" s="56" t="s">
        <v>111</v>
      </c>
      <c r="Z35" s="57"/>
      <c r="AA35" s="124"/>
      <c r="AB35" s="124"/>
      <c r="AC35" s="124"/>
      <c r="AD35" s="124"/>
      <c r="AE35" s="124"/>
      <c r="AF35" s="58"/>
      <c r="AG35" s="124"/>
      <c r="AH35" s="124"/>
      <c r="AI35" s="124"/>
      <c r="AJ35" s="124"/>
      <c r="AK35" s="124"/>
      <c r="AL35" s="124"/>
      <c r="AM35" s="57"/>
      <c r="AN35" s="124"/>
      <c r="AO35" s="124"/>
      <c r="AP35" s="124"/>
      <c r="AQ35" s="124"/>
      <c r="AR35" s="124"/>
      <c r="AS35" s="124"/>
      <c r="AT35" s="124"/>
      <c r="AU35" s="124"/>
      <c r="AV35" s="58">
        <v>1</v>
      </c>
      <c r="AW35" s="124"/>
      <c r="AX35" s="124"/>
      <c r="AY35" s="124"/>
      <c r="AZ35" s="124"/>
      <c r="BA35" s="124"/>
      <c r="BB35" s="124"/>
      <c r="BC35" s="124"/>
      <c r="BD35" s="124"/>
      <c r="BE35" s="124"/>
      <c r="BF35" s="124"/>
      <c r="BG35" s="124"/>
      <c r="BH35" s="58"/>
      <c r="BI35" s="124"/>
      <c r="BJ35" s="124"/>
      <c r="BK35" s="124"/>
      <c r="BL35" s="124"/>
      <c r="BM35" s="124"/>
      <c r="BN35" s="58"/>
      <c r="BO35" s="124">
        <v>1</v>
      </c>
      <c r="BP35" s="124">
        <v>1</v>
      </c>
      <c r="BQ35" s="124"/>
      <c r="BR35" s="124">
        <v>1</v>
      </c>
      <c r="BS35" s="124"/>
      <c r="BT35" s="58">
        <v>1</v>
      </c>
      <c r="BU35" s="117" t="s">
        <v>843</v>
      </c>
      <c r="BW35" s="59"/>
      <c r="BX35" s="59"/>
      <c r="BY35" s="59"/>
      <c r="BZ35" s="59"/>
      <c r="CA35" s="59"/>
      <c r="CB35" s="59"/>
      <c r="CC35" s="59"/>
      <c r="CD35" s="59"/>
    </row>
    <row r="36" spans="1:82" s="51" customFormat="1" ht="37" customHeight="1" x14ac:dyDescent="0.2">
      <c r="A36" s="51">
        <v>33</v>
      </c>
      <c r="B36" s="51">
        <v>33</v>
      </c>
      <c r="C36" s="51" t="s">
        <v>62</v>
      </c>
      <c r="D36" s="57">
        <v>1</v>
      </c>
      <c r="E36" s="124"/>
      <c r="F36" s="124">
        <v>1</v>
      </c>
      <c r="G36" s="124"/>
      <c r="H36" s="124">
        <v>1</v>
      </c>
      <c r="I36" s="124">
        <v>1</v>
      </c>
      <c r="J36" s="124"/>
      <c r="K36" s="58"/>
      <c r="L36" s="124"/>
      <c r="M36" s="124"/>
      <c r="N36" s="124">
        <v>1</v>
      </c>
      <c r="O36" s="124"/>
      <c r="P36" s="124">
        <v>1</v>
      </c>
      <c r="Q36" s="124"/>
      <c r="R36" s="124">
        <v>1</v>
      </c>
      <c r="S36" s="124">
        <v>1</v>
      </c>
      <c r="T36" s="124"/>
      <c r="U36" s="124"/>
      <c r="V36" s="57"/>
      <c r="W36" s="124"/>
      <c r="X36" s="58"/>
      <c r="Y36" s="56" t="s">
        <v>111</v>
      </c>
      <c r="Z36" s="57"/>
      <c r="AA36" s="124"/>
      <c r="AB36" s="124"/>
      <c r="AC36" s="124"/>
      <c r="AD36" s="124"/>
      <c r="AE36" s="124"/>
      <c r="AF36" s="58"/>
      <c r="AG36" s="124"/>
      <c r="AH36" s="124"/>
      <c r="AI36" s="124"/>
      <c r="AJ36" s="124"/>
      <c r="AK36" s="124"/>
      <c r="AL36" s="124"/>
      <c r="AM36" s="57"/>
      <c r="AN36" s="124"/>
      <c r="AO36" s="124"/>
      <c r="AP36" s="124"/>
      <c r="AQ36" s="124"/>
      <c r="AR36" s="124"/>
      <c r="AS36" s="124"/>
      <c r="AT36" s="124"/>
      <c r="AU36" s="124"/>
      <c r="AV36" s="58">
        <v>1</v>
      </c>
      <c r="AW36" s="124"/>
      <c r="AX36" s="124"/>
      <c r="AY36" s="124"/>
      <c r="AZ36" s="124"/>
      <c r="BA36" s="124"/>
      <c r="BB36" s="124"/>
      <c r="BC36" s="124"/>
      <c r="BD36" s="124"/>
      <c r="BE36" s="124"/>
      <c r="BF36" s="124"/>
      <c r="BG36" s="124"/>
      <c r="BH36" s="58"/>
      <c r="BI36" s="124"/>
      <c r="BJ36" s="124"/>
      <c r="BK36" s="124"/>
      <c r="BL36" s="124"/>
      <c r="BM36" s="124"/>
      <c r="BN36" s="58"/>
      <c r="BO36" s="124">
        <v>1</v>
      </c>
      <c r="BP36" s="124">
        <v>1</v>
      </c>
      <c r="BQ36" s="124"/>
      <c r="BR36" s="124">
        <v>1</v>
      </c>
      <c r="BS36" s="124"/>
      <c r="BT36" s="58">
        <v>1</v>
      </c>
      <c r="BU36" s="117" t="s">
        <v>844</v>
      </c>
      <c r="BW36" s="59"/>
      <c r="BX36" s="59"/>
      <c r="BY36" s="59"/>
      <c r="BZ36" s="59"/>
      <c r="CA36" s="59"/>
      <c r="CB36" s="59"/>
      <c r="CC36" s="59"/>
      <c r="CD36" s="59"/>
    </row>
    <row r="37" spans="1:82" s="51" customFormat="1" ht="37" customHeight="1" x14ac:dyDescent="0.2">
      <c r="A37" s="51">
        <v>34</v>
      </c>
      <c r="B37" s="51">
        <v>34</v>
      </c>
      <c r="C37" s="51" t="s">
        <v>62</v>
      </c>
      <c r="D37" s="57"/>
      <c r="E37" s="124"/>
      <c r="F37" s="124"/>
      <c r="G37" s="124">
        <v>1</v>
      </c>
      <c r="H37" s="124"/>
      <c r="I37" s="124">
        <v>1</v>
      </c>
      <c r="J37" s="124"/>
      <c r="K37" s="58"/>
      <c r="L37" s="124"/>
      <c r="M37" s="124"/>
      <c r="N37" s="124">
        <v>1</v>
      </c>
      <c r="O37" s="124"/>
      <c r="P37" s="124">
        <v>1</v>
      </c>
      <c r="Q37" s="124"/>
      <c r="R37" s="124"/>
      <c r="S37" s="124">
        <v>1</v>
      </c>
      <c r="T37" s="124"/>
      <c r="U37" s="124"/>
      <c r="V37" s="57"/>
      <c r="W37" s="124"/>
      <c r="X37" s="58"/>
      <c r="Y37" s="56" t="s">
        <v>81</v>
      </c>
      <c r="Z37" s="57"/>
      <c r="AA37" s="124"/>
      <c r="AB37" s="124"/>
      <c r="AC37" s="124"/>
      <c r="AD37" s="124"/>
      <c r="AE37" s="124"/>
      <c r="AF37" s="58"/>
      <c r="AG37" s="124"/>
      <c r="AH37" s="124"/>
      <c r="AI37" s="124"/>
      <c r="AJ37" s="124"/>
      <c r="AK37" s="124"/>
      <c r="AL37" s="124"/>
      <c r="AM37" s="57"/>
      <c r="AN37" s="124"/>
      <c r="AO37" s="124"/>
      <c r="AP37" s="124"/>
      <c r="AQ37" s="124"/>
      <c r="AR37" s="124"/>
      <c r="AS37" s="124"/>
      <c r="AT37" s="124"/>
      <c r="AU37" s="124"/>
      <c r="AV37" s="58">
        <v>1</v>
      </c>
      <c r="AW37" s="124"/>
      <c r="AX37" s="124"/>
      <c r="AY37" s="124"/>
      <c r="AZ37" s="124"/>
      <c r="BA37" s="124"/>
      <c r="BB37" s="124"/>
      <c r="BC37" s="124"/>
      <c r="BD37" s="124"/>
      <c r="BE37" s="124"/>
      <c r="BF37" s="124"/>
      <c r="BG37" s="124"/>
      <c r="BH37" s="58"/>
      <c r="BI37" s="124"/>
      <c r="BJ37" s="124"/>
      <c r="BK37" s="124"/>
      <c r="BL37" s="124"/>
      <c r="BM37" s="124"/>
      <c r="BN37" s="58"/>
      <c r="BO37" s="124">
        <v>1</v>
      </c>
      <c r="BP37" s="124">
        <v>1</v>
      </c>
      <c r="BQ37" s="124"/>
      <c r="BR37" s="124">
        <v>1</v>
      </c>
      <c r="BS37" s="124"/>
      <c r="BT37" s="58">
        <v>1</v>
      </c>
      <c r="BU37" s="117" t="s">
        <v>845</v>
      </c>
      <c r="BW37" s="59"/>
      <c r="BX37" s="59"/>
      <c r="BY37" s="59"/>
      <c r="BZ37" s="59"/>
      <c r="CA37" s="59"/>
      <c r="CB37" s="59"/>
      <c r="CC37" s="59"/>
      <c r="CD37" s="59"/>
    </row>
    <row r="38" spans="1:82" s="51" customFormat="1" ht="37" customHeight="1" x14ac:dyDescent="0.2">
      <c r="A38" s="51">
        <v>35</v>
      </c>
      <c r="B38" s="51">
        <v>35</v>
      </c>
      <c r="C38" s="51" t="s">
        <v>62</v>
      </c>
      <c r="D38" s="57"/>
      <c r="E38" s="124"/>
      <c r="F38" s="124"/>
      <c r="G38" s="124">
        <v>1</v>
      </c>
      <c r="H38" s="124"/>
      <c r="I38" s="124">
        <v>1</v>
      </c>
      <c r="J38" s="124"/>
      <c r="K38" s="58"/>
      <c r="L38" s="124"/>
      <c r="M38" s="124"/>
      <c r="N38" s="124"/>
      <c r="O38" s="124"/>
      <c r="P38" s="124">
        <v>1</v>
      </c>
      <c r="Q38" s="124"/>
      <c r="R38" s="124"/>
      <c r="S38" s="124">
        <v>1</v>
      </c>
      <c r="T38" s="124"/>
      <c r="U38" s="124"/>
      <c r="V38" s="57"/>
      <c r="W38" s="124"/>
      <c r="X38" s="58"/>
      <c r="Y38" s="56" t="s">
        <v>116</v>
      </c>
      <c r="Z38" s="57"/>
      <c r="AA38" s="124"/>
      <c r="AB38" s="124"/>
      <c r="AC38" s="124"/>
      <c r="AD38" s="124"/>
      <c r="AE38" s="124"/>
      <c r="AF38" s="58"/>
      <c r="AG38" s="124"/>
      <c r="AH38" s="124"/>
      <c r="AI38" s="124"/>
      <c r="AJ38" s="124"/>
      <c r="AK38" s="124"/>
      <c r="AL38" s="124"/>
      <c r="AM38" s="57"/>
      <c r="AN38" s="124"/>
      <c r="AO38" s="124"/>
      <c r="AP38" s="124"/>
      <c r="AQ38" s="124"/>
      <c r="AR38" s="124">
        <v>1</v>
      </c>
      <c r="AS38" s="124"/>
      <c r="AT38" s="124"/>
      <c r="AU38" s="124"/>
      <c r="AV38" s="58"/>
      <c r="AW38" s="124"/>
      <c r="AX38" s="124"/>
      <c r="AY38" s="124"/>
      <c r="AZ38" s="124"/>
      <c r="BA38" s="124"/>
      <c r="BB38" s="124"/>
      <c r="BC38" s="124"/>
      <c r="BD38" s="124"/>
      <c r="BE38" s="124"/>
      <c r="BF38" s="124"/>
      <c r="BG38" s="124"/>
      <c r="BH38" s="58"/>
      <c r="BI38" s="124"/>
      <c r="BJ38" s="124"/>
      <c r="BK38" s="124"/>
      <c r="BL38" s="124"/>
      <c r="BM38" s="124"/>
      <c r="BN38" s="58"/>
      <c r="BO38" s="124">
        <v>1</v>
      </c>
      <c r="BP38" s="124">
        <v>1</v>
      </c>
      <c r="BQ38" s="124"/>
      <c r="BR38" s="124">
        <v>1</v>
      </c>
      <c r="BS38" s="124"/>
      <c r="BT38" s="58">
        <v>1</v>
      </c>
      <c r="BU38" s="117" t="s">
        <v>885</v>
      </c>
      <c r="BW38" s="59"/>
      <c r="BX38" s="59"/>
      <c r="BY38" s="59"/>
      <c r="BZ38" s="59"/>
      <c r="CA38" s="59"/>
      <c r="CB38" s="59"/>
      <c r="CC38" s="59"/>
      <c r="CD38" s="59"/>
    </row>
    <row r="39" spans="1:82" s="51" customFormat="1" ht="37" customHeight="1" x14ac:dyDescent="0.2">
      <c r="A39" s="51">
        <v>36</v>
      </c>
      <c r="B39" s="51">
        <v>36</v>
      </c>
      <c r="C39" s="51" t="s">
        <v>62</v>
      </c>
      <c r="D39" s="57"/>
      <c r="E39" s="124"/>
      <c r="F39" s="124"/>
      <c r="G39" s="124">
        <v>1</v>
      </c>
      <c r="H39" s="124"/>
      <c r="I39" s="124">
        <v>1</v>
      </c>
      <c r="J39" s="124"/>
      <c r="K39" s="58"/>
      <c r="L39" s="124"/>
      <c r="M39" s="124"/>
      <c r="N39" s="124">
        <v>1</v>
      </c>
      <c r="O39" s="124"/>
      <c r="P39" s="124">
        <v>1</v>
      </c>
      <c r="Q39" s="124"/>
      <c r="R39" s="124"/>
      <c r="S39" s="124">
        <v>1</v>
      </c>
      <c r="T39" s="124"/>
      <c r="U39" s="124"/>
      <c r="V39" s="57"/>
      <c r="W39" s="124"/>
      <c r="X39" s="58"/>
      <c r="Y39" s="56" t="s">
        <v>111</v>
      </c>
      <c r="Z39" s="57"/>
      <c r="AA39" s="124"/>
      <c r="AB39" s="124"/>
      <c r="AC39" s="124"/>
      <c r="AD39" s="124"/>
      <c r="AE39" s="124"/>
      <c r="AF39" s="58"/>
      <c r="AG39" s="124"/>
      <c r="AH39" s="124"/>
      <c r="AI39" s="124"/>
      <c r="AJ39" s="124"/>
      <c r="AK39" s="124"/>
      <c r="AL39" s="124"/>
      <c r="AM39" s="57"/>
      <c r="AN39" s="124"/>
      <c r="AO39" s="124"/>
      <c r="AP39" s="124"/>
      <c r="AQ39" s="124"/>
      <c r="AR39" s="124"/>
      <c r="AS39" s="124"/>
      <c r="AT39" s="124"/>
      <c r="AU39" s="124"/>
      <c r="AV39" s="58">
        <v>1</v>
      </c>
      <c r="AW39" s="124"/>
      <c r="AX39" s="124"/>
      <c r="AY39" s="124"/>
      <c r="AZ39" s="124"/>
      <c r="BA39" s="124"/>
      <c r="BB39" s="124"/>
      <c r="BC39" s="124"/>
      <c r="BD39" s="124"/>
      <c r="BE39" s="124"/>
      <c r="BF39" s="124"/>
      <c r="BG39" s="124"/>
      <c r="BH39" s="58"/>
      <c r="BI39" s="124"/>
      <c r="BJ39" s="124"/>
      <c r="BK39" s="124"/>
      <c r="BL39" s="124"/>
      <c r="BM39" s="124"/>
      <c r="BN39" s="58"/>
      <c r="BO39" s="124">
        <v>1</v>
      </c>
      <c r="BP39" s="124">
        <v>1</v>
      </c>
      <c r="BQ39" s="124"/>
      <c r="BR39" s="124">
        <v>1</v>
      </c>
      <c r="BS39" s="124"/>
      <c r="BT39" s="58">
        <v>1</v>
      </c>
      <c r="BU39" s="117" t="s">
        <v>886</v>
      </c>
      <c r="BW39" s="59"/>
      <c r="BX39" s="59"/>
      <c r="BY39" s="59"/>
      <c r="BZ39" s="59"/>
      <c r="CA39" s="59"/>
      <c r="CB39" s="59"/>
      <c r="CC39" s="59"/>
      <c r="CD39" s="59"/>
    </row>
    <row r="40" spans="1:82" s="51" customFormat="1" ht="37" customHeight="1" x14ac:dyDescent="0.2">
      <c r="A40" s="51">
        <v>37</v>
      </c>
      <c r="B40" s="51">
        <v>37</v>
      </c>
      <c r="C40" s="51" t="s">
        <v>62</v>
      </c>
      <c r="D40" s="57">
        <v>1</v>
      </c>
      <c r="E40" s="124"/>
      <c r="F40" s="124"/>
      <c r="G40" s="124"/>
      <c r="H40" s="124">
        <v>1</v>
      </c>
      <c r="I40" s="124">
        <v>1</v>
      </c>
      <c r="J40" s="124"/>
      <c r="K40" s="58"/>
      <c r="L40" s="124"/>
      <c r="M40" s="124"/>
      <c r="N40" s="124">
        <v>1</v>
      </c>
      <c r="O40" s="124"/>
      <c r="P40" s="124">
        <v>1</v>
      </c>
      <c r="Q40" s="124"/>
      <c r="R40" s="124"/>
      <c r="S40" s="124">
        <v>1</v>
      </c>
      <c r="T40" s="124"/>
      <c r="U40" s="124"/>
      <c r="V40" s="57"/>
      <c r="W40" s="124"/>
      <c r="X40" s="58"/>
      <c r="Y40" s="56" t="s">
        <v>111</v>
      </c>
      <c r="Z40" s="57"/>
      <c r="AA40" s="124"/>
      <c r="AB40" s="124"/>
      <c r="AC40" s="124"/>
      <c r="AD40" s="124"/>
      <c r="AE40" s="124"/>
      <c r="AF40" s="58"/>
      <c r="AG40" s="124"/>
      <c r="AH40" s="124"/>
      <c r="AI40" s="124"/>
      <c r="AJ40" s="124"/>
      <c r="AK40" s="124"/>
      <c r="AL40" s="124"/>
      <c r="AM40" s="57"/>
      <c r="AN40" s="124"/>
      <c r="AO40" s="124"/>
      <c r="AP40" s="124"/>
      <c r="AQ40" s="124"/>
      <c r="AR40" s="124"/>
      <c r="AS40" s="124"/>
      <c r="AT40" s="124"/>
      <c r="AU40" s="124"/>
      <c r="AV40" s="58">
        <v>1</v>
      </c>
      <c r="AW40" s="124"/>
      <c r="AX40" s="124"/>
      <c r="AY40" s="124"/>
      <c r="AZ40" s="124"/>
      <c r="BA40" s="124"/>
      <c r="BB40" s="124"/>
      <c r="BC40" s="124"/>
      <c r="BD40" s="124"/>
      <c r="BE40" s="124"/>
      <c r="BF40" s="124"/>
      <c r="BG40" s="124"/>
      <c r="BH40" s="58"/>
      <c r="BI40" s="124"/>
      <c r="BJ40" s="124"/>
      <c r="BK40" s="124"/>
      <c r="BL40" s="124"/>
      <c r="BM40" s="124"/>
      <c r="BN40" s="58"/>
      <c r="BO40" s="124">
        <v>1</v>
      </c>
      <c r="BP40" s="124">
        <v>1</v>
      </c>
      <c r="BQ40" s="124"/>
      <c r="BR40" s="124">
        <v>1</v>
      </c>
      <c r="BS40" s="124"/>
      <c r="BT40" s="58">
        <v>1</v>
      </c>
      <c r="BU40" s="117" t="s">
        <v>846</v>
      </c>
      <c r="BW40" s="59"/>
      <c r="BX40" s="59"/>
      <c r="BY40" s="59"/>
      <c r="BZ40" s="59"/>
      <c r="CA40" s="59"/>
      <c r="CB40" s="59"/>
      <c r="CC40" s="59"/>
      <c r="CD40" s="59"/>
    </row>
    <row r="41" spans="1:82" s="51" customFormat="1" ht="37" customHeight="1" x14ac:dyDescent="0.2">
      <c r="A41" s="51">
        <v>38</v>
      </c>
      <c r="B41" s="51">
        <v>38</v>
      </c>
      <c r="C41" s="51" t="s">
        <v>117</v>
      </c>
      <c r="D41" s="57"/>
      <c r="E41" s="124"/>
      <c r="F41" s="124"/>
      <c r="G41" s="124"/>
      <c r="H41" s="124"/>
      <c r="I41" s="124">
        <v>1</v>
      </c>
      <c r="J41" s="124"/>
      <c r="K41" s="58"/>
      <c r="L41" s="124"/>
      <c r="M41" s="124"/>
      <c r="N41" s="124"/>
      <c r="O41" s="124"/>
      <c r="P41" s="124">
        <v>1</v>
      </c>
      <c r="Q41" s="124"/>
      <c r="R41" s="124"/>
      <c r="S41" s="124">
        <v>1</v>
      </c>
      <c r="T41" s="124"/>
      <c r="U41" s="124"/>
      <c r="V41" s="57"/>
      <c r="W41" s="124"/>
      <c r="X41" s="58"/>
      <c r="Y41" s="56" t="s">
        <v>104</v>
      </c>
      <c r="Z41" s="57"/>
      <c r="AA41" s="124"/>
      <c r="AB41" s="124"/>
      <c r="AC41" s="124"/>
      <c r="AD41" s="124"/>
      <c r="AE41" s="124"/>
      <c r="AF41" s="58"/>
      <c r="AG41" s="124"/>
      <c r="AH41" s="124"/>
      <c r="AI41" s="124"/>
      <c r="AJ41" s="124"/>
      <c r="AK41" s="124"/>
      <c r="AL41" s="124"/>
      <c r="AM41" s="57"/>
      <c r="AN41" s="124">
        <v>1</v>
      </c>
      <c r="AO41" s="124"/>
      <c r="AP41" s="124"/>
      <c r="AQ41" s="124"/>
      <c r="AR41" s="124"/>
      <c r="AS41" s="124"/>
      <c r="AT41" s="124"/>
      <c r="AU41" s="124"/>
      <c r="AV41" s="58"/>
      <c r="AW41" s="124"/>
      <c r="AX41" s="124"/>
      <c r="AY41" s="124"/>
      <c r="AZ41" s="124"/>
      <c r="BA41" s="124"/>
      <c r="BB41" s="124"/>
      <c r="BC41" s="124"/>
      <c r="BD41" s="124"/>
      <c r="BE41" s="124"/>
      <c r="BF41" s="124"/>
      <c r="BG41" s="124"/>
      <c r="BH41" s="58"/>
      <c r="BI41" s="124"/>
      <c r="BJ41" s="124"/>
      <c r="BK41" s="124"/>
      <c r="BL41" s="124"/>
      <c r="BM41" s="124"/>
      <c r="BN41" s="58"/>
      <c r="BO41" s="124">
        <v>1</v>
      </c>
      <c r="BP41" s="124">
        <v>1</v>
      </c>
      <c r="BQ41" s="124"/>
      <c r="BR41" s="124">
        <v>1</v>
      </c>
      <c r="BS41" s="124"/>
      <c r="BT41" s="58">
        <v>1</v>
      </c>
      <c r="BU41" s="117" t="s">
        <v>847</v>
      </c>
      <c r="BW41" s="59"/>
      <c r="BX41" s="59"/>
      <c r="BY41" s="59"/>
      <c r="BZ41" s="59"/>
      <c r="CA41" s="59"/>
      <c r="CB41" s="59"/>
      <c r="CC41" s="59"/>
      <c r="CD41" s="59"/>
    </row>
    <row r="42" spans="1:82" s="51" customFormat="1" ht="37" customHeight="1" x14ac:dyDescent="0.2">
      <c r="A42" s="51">
        <v>39</v>
      </c>
      <c r="B42" s="51">
        <v>39</v>
      </c>
      <c r="C42" s="51" t="s">
        <v>117</v>
      </c>
      <c r="D42" s="57"/>
      <c r="E42" s="124"/>
      <c r="F42" s="124"/>
      <c r="G42" s="124">
        <v>1</v>
      </c>
      <c r="H42" s="124"/>
      <c r="I42" s="124">
        <v>1</v>
      </c>
      <c r="J42" s="124"/>
      <c r="K42" s="58"/>
      <c r="L42" s="124"/>
      <c r="M42" s="124"/>
      <c r="N42" s="124"/>
      <c r="O42" s="124"/>
      <c r="P42" s="124">
        <v>1</v>
      </c>
      <c r="Q42" s="124"/>
      <c r="R42" s="124"/>
      <c r="S42" s="124">
        <v>1</v>
      </c>
      <c r="T42" s="124"/>
      <c r="U42" s="124"/>
      <c r="V42" s="57">
        <v>1</v>
      </c>
      <c r="W42" s="124"/>
      <c r="X42" s="58"/>
      <c r="Y42" s="56" t="s">
        <v>81</v>
      </c>
      <c r="Z42" s="57"/>
      <c r="AA42" s="124"/>
      <c r="AB42" s="124"/>
      <c r="AC42" s="124"/>
      <c r="AD42" s="124"/>
      <c r="AE42" s="124"/>
      <c r="AF42" s="58"/>
      <c r="AG42" s="124"/>
      <c r="AH42" s="124"/>
      <c r="AI42" s="124"/>
      <c r="AJ42" s="124"/>
      <c r="AK42" s="124"/>
      <c r="AL42" s="124"/>
      <c r="AM42" s="57"/>
      <c r="AN42" s="124"/>
      <c r="AO42" s="124"/>
      <c r="AP42" s="124"/>
      <c r="AQ42" s="124"/>
      <c r="AR42" s="124"/>
      <c r="AS42" s="124"/>
      <c r="AT42" s="124"/>
      <c r="AU42" s="124"/>
      <c r="AV42" s="58">
        <v>1</v>
      </c>
      <c r="AW42" s="124"/>
      <c r="AX42" s="124"/>
      <c r="AY42" s="124"/>
      <c r="AZ42" s="124"/>
      <c r="BA42" s="124"/>
      <c r="BB42" s="124"/>
      <c r="BC42" s="124"/>
      <c r="BD42" s="124"/>
      <c r="BE42" s="124"/>
      <c r="BF42" s="124"/>
      <c r="BG42" s="124"/>
      <c r="BH42" s="58"/>
      <c r="BI42" s="124"/>
      <c r="BJ42" s="124"/>
      <c r="BK42" s="124"/>
      <c r="BL42" s="124"/>
      <c r="BM42" s="124"/>
      <c r="BN42" s="58"/>
      <c r="BO42" s="124">
        <v>1</v>
      </c>
      <c r="BP42" s="124">
        <v>1</v>
      </c>
      <c r="BQ42" s="124"/>
      <c r="BR42" s="124">
        <v>1</v>
      </c>
      <c r="BS42" s="124"/>
      <c r="BT42" s="58">
        <v>1</v>
      </c>
      <c r="BU42" s="117" t="s">
        <v>848</v>
      </c>
      <c r="BW42" s="59"/>
      <c r="BX42" s="59"/>
      <c r="BY42" s="59"/>
      <c r="BZ42" s="59"/>
      <c r="CA42" s="59"/>
      <c r="CB42" s="59"/>
      <c r="CC42" s="59"/>
      <c r="CD42" s="59"/>
    </row>
    <row r="43" spans="1:82" s="51" customFormat="1" ht="37" customHeight="1" x14ac:dyDescent="0.2">
      <c r="A43" s="51">
        <v>40</v>
      </c>
      <c r="B43" s="51">
        <v>40</v>
      </c>
      <c r="C43" s="51" t="s">
        <v>117</v>
      </c>
      <c r="D43" s="57"/>
      <c r="E43" s="124"/>
      <c r="F43" s="124">
        <v>1</v>
      </c>
      <c r="G43" s="124"/>
      <c r="H43" s="124"/>
      <c r="I43" s="124">
        <v>1</v>
      </c>
      <c r="J43" s="124"/>
      <c r="K43" s="58"/>
      <c r="L43" s="124"/>
      <c r="M43" s="124"/>
      <c r="N43" s="124"/>
      <c r="O43" s="124"/>
      <c r="P43" s="124"/>
      <c r="Q43" s="124"/>
      <c r="R43" s="124">
        <v>1</v>
      </c>
      <c r="S43" s="124">
        <v>1</v>
      </c>
      <c r="T43" s="124"/>
      <c r="U43" s="124"/>
      <c r="V43" s="57"/>
      <c r="W43" s="124"/>
      <c r="X43" s="58"/>
      <c r="Y43" s="56" t="s">
        <v>81</v>
      </c>
      <c r="Z43" s="57"/>
      <c r="AA43" s="124"/>
      <c r="AB43" s="124"/>
      <c r="AC43" s="124"/>
      <c r="AD43" s="124"/>
      <c r="AE43" s="124"/>
      <c r="AF43" s="58"/>
      <c r="AG43" s="124"/>
      <c r="AH43" s="124"/>
      <c r="AI43" s="124"/>
      <c r="AJ43" s="124"/>
      <c r="AK43" s="124"/>
      <c r="AL43" s="124"/>
      <c r="AM43" s="57"/>
      <c r="AN43" s="124"/>
      <c r="AO43" s="124"/>
      <c r="AP43" s="124"/>
      <c r="AQ43" s="124"/>
      <c r="AR43" s="124"/>
      <c r="AS43" s="124"/>
      <c r="AT43" s="124"/>
      <c r="AU43" s="124"/>
      <c r="AV43" s="58">
        <v>1</v>
      </c>
      <c r="AW43" s="124"/>
      <c r="AX43" s="124"/>
      <c r="AY43" s="124"/>
      <c r="AZ43" s="124"/>
      <c r="BA43" s="124"/>
      <c r="BB43" s="124"/>
      <c r="BC43" s="124"/>
      <c r="BD43" s="124"/>
      <c r="BE43" s="124"/>
      <c r="BF43" s="124"/>
      <c r="BG43" s="124"/>
      <c r="BH43" s="58"/>
      <c r="BI43" s="124"/>
      <c r="BJ43" s="124"/>
      <c r="BK43" s="124"/>
      <c r="BL43" s="124"/>
      <c r="BM43" s="124"/>
      <c r="BN43" s="58"/>
      <c r="BO43" s="124">
        <v>1</v>
      </c>
      <c r="BP43" s="124">
        <v>1</v>
      </c>
      <c r="BQ43" s="124"/>
      <c r="BR43" s="124">
        <v>1</v>
      </c>
      <c r="BS43" s="124"/>
      <c r="BT43" s="58">
        <v>1</v>
      </c>
      <c r="BU43" s="117" t="s">
        <v>849</v>
      </c>
      <c r="BW43" s="59"/>
      <c r="BX43" s="59"/>
      <c r="BY43" s="59"/>
      <c r="BZ43" s="59"/>
      <c r="CA43" s="59"/>
      <c r="CB43" s="59"/>
      <c r="CC43" s="59"/>
      <c r="CD43" s="59"/>
    </row>
    <row r="44" spans="1:82" s="51" customFormat="1" ht="37" customHeight="1" x14ac:dyDescent="0.2">
      <c r="A44" s="51">
        <v>41</v>
      </c>
      <c r="B44" s="51">
        <v>41</v>
      </c>
      <c r="C44" s="51" t="s">
        <v>117</v>
      </c>
      <c r="D44" s="57"/>
      <c r="E44" s="124"/>
      <c r="F44" s="124"/>
      <c r="G44" s="124"/>
      <c r="H44" s="124"/>
      <c r="I44" s="124"/>
      <c r="J44" s="124"/>
      <c r="K44" s="58"/>
      <c r="L44" s="124"/>
      <c r="M44" s="124"/>
      <c r="N44" s="124">
        <v>1</v>
      </c>
      <c r="O44" s="124"/>
      <c r="P44" s="124">
        <v>1</v>
      </c>
      <c r="Q44" s="124"/>
      <c r="R44" s="124"/>
      <c r="S44" s="124"/>
      <c r="T44" s="124"/>
      <c r="U44" s="124"/>
      <c r="V44" s="57"/>
      <c r="W44" s="124"/>
      <c r="X44" s="58"/>
      <c r="Y44" s="56" t="s">
        <v>81</v>
      </c>
      <c r="Z44" s="57"/>
      <c r="AA44" s="124"/>
      <c r="AB44" s="124"/>
      <c r="AC44" s="124"/>
      <c r="AD44" s="124"/>
      <c r="AE44" s="124"/>
      <c r="AF44" s="58"/>
      <c r="AG44" s="124"/>
      <c r="AH44" s="124"/>
      <c r="AI44" s="124"/>
      <c r="AJ44" s="124"/>
      <c r="AK44" s="124"/>
      <c r="AL44" s="124"/>
      <c r="AM44" s="57"/>
      <c r="AN44" s="124"/>
      <c r="AO44" s="124"/>
      <c r="AP44" s="124"/>
      <c r="AQ44" s="124"/>
      <c r="AR44" s="124"/>
      <c r="AS44" s="124"/>
      <c r="AT44" s="124"/>
      <c r="AU44" s="124"/>
      <c r="AV44" s="58">
        <v>1</v>
      </c>
      <c r="AW44" s="124"/>
      <c r="AX44" s="124"/>
      <c r="AY44" s="124"/>
      <c r="AZ44" s="124"/>
      <c r="BA44" s="124"/>
      <c r="BB44" s="124"/>
      <c r="BC44" s="124"/>
      <c r="BD44" s="124"/>
      <c r="BE44" s="124"/>
      <c r="BF44" s="124"/>
      <c r="BG44" s="124"/>
      <c r="BH44" s="58"/>
      <c r="BI44" s="124"/>
      <c r="BJ44" s="124"/>
      <c r="BK44" s="124"/>
      <c r="BL44" s="124"/>
      <c r="BM44" s="124"/>
      <c r="BN44" s="58"/>
      <c r="BO44" s="124">
        <v>1</v>
      </c>
      <c r="BP44" s="124">
        <v>1</v>
      </c>
      <c r="BQ44" s="124"/>
      <c r="BR44" s="124">
        <v>1</v>
      </c>
      <c r="BS44" s="124"/>
      <c r="BT44" s="58">
        <v>1</v>
      </c>
      <c r="BU44" s="117" t="s">
        <v>850</v>
      </c>
      <c r="BW44" s="59"/>
      <c r="BX44" s="59"/>
      <c r="BY44" s="59"/>
      <c r="BZ44" s="59"/>
      <c r="CA44" s="59"/>
      <c r="CB44" s="59"/>
      <c r="CC44" s="59"/>
      <c r="CD44" s="59"/>
    </row>
    <row r="45" spans="1:82" s="51" customFormat="1" ht="37" customHeight="1" x14ac:dyDescent="0.2">
      <c r="A45" s="51">
        <v>42</v>
      </c>
      <c r="B45" s="51">
        <v>42</v>
      </c>
      <c r="C45" s="51" t="s">
        <v>117</v>
      </c>
      <c r="D45" s="57"/>
      <c r="E45" s="124"/>
      <c r="F45" s="124"/>
      <c r="G45" s="124"/>
      <c r="H45" s="124">
        <v>1</v>
      </c>
      <c r="I45" s="124">
        <v>1</v>
      </c>
      <c r="J45" s="124"/>
      <c r="K45" s="58"/>
      <c r="L45" s="124"/>
      <c r="M45" s="124"/>
      <c r="N45" s="124">
        <v>1</v>
      </c>
      <c r="O45" s="124"/>
      <c r="P45" s="124">
        <v>1</v>
      </c>
      <c r="Q45" s="124"/>
      <c r="R45" s="124"/>
      <c r="S45" s="124">
        <v>1</v>
      </c>
      <c r="T45" s="124"/>
      <c r="U45" s="124"/>
      <c r="V45" s="57"/>
      <c r="W45" s="124"/>
      <c r="X45" s="58"/>
      <c r="Y45" s="56" t="s">
        <v>118</v>
      </c>
      <c r="Z45" s="57"/>
      <c r="AA45" s="124"/>
      <c r="AB45" s="124"/>
      <c r="AC45" s="124"/>
      <c r="AD45" s="124"/>
      <c r="AE45" s="124"/>
      <c r="AF45" s="58"/>
      <c r="AG45" s="124"/>
      <c r="AH45" s="124"/>
      <c r="AI45" s="124"/>
      <c r="AJ45" s="124">
        <v>1</v>
      </c>
      <c r="AK45" s="124"/>
      <c r="AL45" s="124"/>
      <c r="AM45" s="57"/>
      <c r="AN45" s="124"/>
      <c r="AO45" s="124"/>
      <c r="AP45" s="124"/>
      <c r="AQ45" s="124"/>
      <c r="AR45" s="124"/>
      <c r="AS45" s="124"/>
      <c r="AT45" s="124"/>
      <c r="AU45" s="124"/>
      <c r="AV45" s="58">
        <v>1</v>
      </c>
      <c r="AW45" s="124"/>
      <c r="AX45" s="124"/>
      <c r="AY45" s="124"/>
      <c r="AZ45" s="124"/>
      <c r="BA45" s="124"/>
      <c r="BB45" s="124"/>
      <c r="BC45" s="124"/>
      <c r="BD45" s="124"/>
      <c r="BE45" s="124"/>
      <c r="BF45" s="124"/>
      <c r="BG45" s="124"/>
      <c r="BH45" s="58"/>
      <c r="BI45" s="124"/>
      <c r="BJ45" s="124"/>
      <c r="BK45" s="124"/>
      <c r="BL45" s="124"/>
      <c r="BM45" s="124"/>
      <c r="BN45" s="58"/>
      <c r="BO45" s="124">
        <v>1</v>
      </c>
      <c r="BP45" s="124">
        <v>1</v>
      </c>
      <c r="BQ45" s="124"/>
      <c r="BR45" s="124"/>
      <c r="BS45" s="124"/>
      <c r="BT45" s="58">
        <v>1</v>
      </c>
      <c r="BU45" s="117" t="s">
        <v>851</v>
      </c>
      <c r="BW45" s="59"/>
      <c r="BX45" s="59"/>
      <c r="BY45" s="59"/>
      <c r="BZ45" s="59"/>
      <c r="CA45" s="59"/>
      <c r="CB45" s="59"/>
      <c r="CC45" s="59"/>
      <c r="CD45" s="59"/>
    </row>
    <row r="46" spans="1:82" s="51" customFormat="1" ht="37" customHeight="1" x14ac:dyDescent="0.2">
      <c r="A46" s="51">
        <v>43</v>
      </c>
      <c r="B46" s="51">
        <v>43</v>
      </c>
      <c r="C46" s="51" t="s">
        <v>117</v>
      </c>
      <c r="D46" s="57"/>
      <c r="E46" s="124"/>
      <c r="F46" s="124"/>
      <c r="G46" s="124"/>
      <c r="H46" s="124"/>
      <c r="I46" s="124">
        <v>1</v>
      </c>
      <c r="J46" s="124"/>
      <c r="K46" s="58"/>
      <c r="L46" s="124"/>
      <c r="M46" s="124"/>
      <c r="N46" s="124">
        <v>1</v>
      </c>
      <c r="O46" s="124"/>
      <c r="P46" s="124">
        <v>1</v>
      </c>
      <c r="Q46" s="124"/>
      <c r="R46" s="124"/>
      <c r="S46" s="124"/>
      <c r="T46" s="124"/>
      <c r="U46" s="124"/>
      <c r="V46" s="57"/>
      <c r="W46" s="124"/>
      <c r="X46" s="58"/>
      <c r="Y46" s="56" t="s">
        <v>101</v>
      </c>
      <c r="Z46" s="57"/>
      <c r="AA46" s="124"/>
      <c r="AB46" s="124"/>
      <c r="AC46" s="124"/>
      <c r="AD46" s="124"/>
      <c r="AE46" s="124"/>
      <c r="AF46" s="58"/>
      <c r="AG46" s="124"/>
      <c r="AH46" s="124"/>
      <c r="AI46" s="124"/>
      <c r="AJ46" s="124"/>
      <c r="AK46" s="124"/>
      <c r="AL46" s="124"/>
      <c r="AM46" s="57"/>
      <c r="AN46" s="124"/>
      <c r="AO46" s="124"/>
      <c r="AP46" s="124"/>
      <c r="AQ46" s="124"/>
      <c r="AR46" s="124">
        <v>1</v>
      </c>
      <c r="AS46" s="124"/>
      <c r="AT46" s="124"/>
      <c r="AU46" s="124"/>
      <c r="AV46" s="58"/>
      <c r="AW46" s="124"/>
      <c r="AX46" s="124"/>
      <c r="AY46" s="124"/>
      <c r="AZ46" s="124"/>
      <c r="BA46" s="124"/>
      <c r="BB46" s="124"/>
      <c r="BC46" s="124"/>
      <c r="BD46" s="124"/>
      <c r="BE46" s="124"/>
      <c r="BF46" s="124"/>
      <c r="BG46" s="124"/>
      <c r="BH46" s="58"/>
      <c r="BI46" s="124"/>
      <c r="BJ46" s="124"/>
      <c r="BK46" s="124"/>
      <c r="BL46" s="124"/>
      <c r="BM46" s="124"/>
      <c r="BN46" s="58"/>
      <c r="BO46" s="124">
        <v>1</v>
      </c>
      <c r="BP46" s="124">
        <v>1</v>
      </c>
      <c r="BQ46" s="124"/>
      <c r="BR46" s="124">
        <v>1</v>
      </c>
      <c r="BS46" s="124"/>
      <c r="BT46" s="58">
        <v>1</v>
      </c>
      <c r="BU46" s="117" t="s">
        <v>852</v>
      </c>
      <c r="BW46" s="59"/>
      <c r="BX46" s="59"/>
      <c r="BY46" s="59"/>
      <c r="BZ46" s="59"/>
      <c r="CA46" s="59"/>
      <c r="CB46" s="59"/>
      <c r="CC46" s="59"/>
      <c r="CD46" s="59"/>
    </row>
    <row r="47" spans="1:82" s="51" customFormat="1" ht="37" customHeight="1" x14ac:dyDescent="0.2">
      <c r="A47" s="51">
        <v>44</v>
      </c>
      <c r="B47" s="51">
        <v>44</v>
      </c>
      <c r="C47" s="51" t="s">
        <v>117</v>
      </c>
      <c r="D47" s="57"/>
      <c r="E47" s="124"/>
      <c r="F47" s="124"/>
      <c r="G47" s="124">
        <v>1</v>
      </c>
      <c r="H47" s="124">
        <v>1</v>
      </c>
      <c r="I47" s="124">
        <v>1</v>
      </c>
      <c r="J47" s="124"/>
      <c r="K47" s="58"/>
      <c r="L47" s="124"/>
      <c r="M47" s="124"/>
      <c r="N47" s="124">
        <v>1</v>
      </c>
      <c r="O47" s="124"/>
      <c r="P47" s="124">
        <v>1</v>
      </c>
      <c r="Q47" s="124"/>
      <c r="R47" s="124"/>
      <c r="S47" s="124">
        <v>1</v>
      </c>
      <c r="T47" s="124"/>
      <c r="U47" s="124"/>
      <c r="V47" s="57"/>
      <c r="W47" s="124"/>
      <c r="X47" s="58"/>
      <c r="Y47" s="56" t="s">
        <v>81</v>
      </c>
      <c r="Z47" s="57"/>
      <c r="AA47" s="124"/>
      <c r="AB47" s="124"/>
      <c r="AC47" s="124"/>
      <c r="AD47" s="124"/>
      <c r="AE47" s="124"/>
      <c r="AF47" s="58"/>
      <c r="AG47" s="124"/>
      <c r="AH47" s="124"/>
      <c r="AI47" s="124"/>
      <c r="AJ47" s="124"/>
      <c r="AK47" s="124"/>
      <c r="AL47" s="124"/>
      <c r="AM47" s="57"/>
      <c r="AN47" s="124"/>
      <c r="AO47" s="124"/>
      <c r="AP47" s="124"/>
      <c r="AQ47" s="124"/>
      <c r="AR47" s="124"/>
      <c r="AS47" s="124"/>
      <c r="AT47" s="124"/>
      <c r="AU47" s="124"/>
      <c r="AV47" s="58">
        <v>1</v>
      </c>
      <c r="AW47" s="124"/>
      <c r="AX47" s="124"/>
      <c r="AY47" s="124"/>
      <c r="AZ47" s="124"/>
      <c r="BA47" s="124"/>
      <c r="BB47" s="124"/>
      <c r="BC47" s="124"/>
      <c r="BD47" s="124"/>
      <c r="BE47" s="124"/>
      <c r="BF47" s="124"/>
      <c r="BG47" s="124"/>
      <c r="BH47" s="58"/>
      <c r="BI47" s="124"/>
      <c r="BJ47" s="124"/>
      <c r="BK47" s="124"/>
      <c r="BL47" s="124"/>
      <c r="BM47" s="124"/>
      <c r="BN47" s="58"/>
      <c r="BO47" s="124">
        <v>1</v>
      </c>
      <c r="BP47" s="124">
        <v>1</v>
      </c>
      <c r="BQ47" s="124"/>
      <c r="BR47" s="124">
        <v>1</v>
      </c>
      <c r="BS47" s="124"/>
      <c r="BT47" s="58">
        <v>1</v>
      </c>
      <c r="BU47" s="117" t="s">
        <v>853</v>
      </c>
      <c r="BW47" s="59"/>
      <c r="BX47" s="59"/>
      <c r="BY47" s="59"/>
      <c r="BZ47" s="59"/>
      <c r="CA47" s="59"/>
      <c r="CB47" s="59"/>
      <c r="CC47" s="59"/>
      <c r="CD47" s="59"/>
    </row>
    <row r="48" spans="1:82" s="51" customFormat="1" ht="37" customHeight="1" x14ac:dyDescent="0.2">
      <c r="A48" s="51">
        <v>45</v>
      </c>
      <c r="B48" s="51">
        <v>45</v>
      </c>
      <c r="C48" s="51" t="s">
        <v>117</v>
      </c>
      <c r="D48" s="57"/>
      <c r="E48" s="124"/>
      <c r="F48" s="124"/>
      <c r="G48" s="124">
        <v>1</v>
      </c>
      <c r="H48" s="124">
        <v>1</v>
      </c>
      <c r="I48" s="124">
        <v>1</v>
      </c>
      <c r="J48" s="124"/>
      <c r="K48" s="58"/>
      <c r="L48" s="124"/>
      <c r="M48" s="124"/>
      <c r="N48" s="124">
        <v>1</v>
      </c>
      <c r="O48" s="124"/>
      <c r="P48" s="124">
        <v>1</v>
      </c>
      <c r="Q48" s="124"/>
      <c r="R48" s="124"/>
      <c r="S48" s="124"/>
      <c r="T48" s="124"/>
      <c r="U48" s="124"/>
      <c r="V48" s="57"/>
      <c r="W48" s="124"/>
      <c r="X48" s="58"/>
      <c r="Y48" s="56" t="s">
        <v>81</v>
      </c>
      <c r="Z48" s="57"/>
      <c r="AA48" s="124"/>
      <c r="AB48" s="124"/>
      <c r="AC48" s="124"/>
      <c r="AD48" s="124"/>
      <c r="AE48" s="124"/>
      <c r="AF48" s="58"/>
      <c r="AG48" s="124"/>
      <c r="AH48" s="124"/>
      <c r="AI48" s="124"/>
      <c r="AJ48" s="124"/>
      <c r="AK48" s="124"/>
      <c r="AL48" s="124"/>
      <c r="AM48" s="57"/>
      <c r="AN48" s="124"/>
      <c r="AO48" s="124"/>
      <c r="AP48" s="124"/>
      <c r="AQ48" s="124"/>
      <c r="AR48" s="124"/>
      <c r="AS48" s="124"/>
      <c r="AT48" s="124"/>
      <c r="AU48" s="124"/>
      <c r="AV48" s="58">
        <v>1</v>
      </c>
      <c r="AW48" s="124"/>
      <c r="AX48" s="124"/>
      <c r="AY48" s="124"/>
      <c r="AZ48" s="124"/>
      <c r="BA48" s="124"/>
      <c r="BB48" s="124"/>
      <c r="BC48" s="124"/>
      <c r="BD48" s="124"/>
      <c r="BE48" s="124"/>
      <c r="BF48" s="124"/>
      <c r="BG48" s="124"/>
      <c r="BH48" s="58"/>
      <c r="BI48" s="124"/>
      <c r="BJ48" s="124"/>
      <c r="BK48" s="124"/>
      <c r="BL48" s="124"/>
      <c r="BM48" s="124"/>
      <c r="BN48" s="58"/>
      <c r="BO48" s="124">
        <v>1</v>
      </c>
      <c r="BP48" s="124">
        <v>1</v>
      </c>
      <c r="BQ48" s="124"/>
      <c r="BR48" s="124">
        <v>1</v>
      </c>
      <c r="BS48" s="124"/>
      <c r="BT48" s="58">
        <v>1</v>
      </c>
      <c r="BU48" s="117" t="s">
        <v>854</v>
      </c>
      <c r="BW48" s="59"/>
      <c r="BX48" s="59"/>
      <c r="BY48" s="59"/>
      <c r="BZ48" s="59"/>
      <c r="CA48" s="59"/>
      <c r="CB48" s="59"/>
      <c r="CC48" s="59"/>
      <c r="CD48" s="59"/>
    </row>
    <row r="49" spans="1:82" s="51" customFormat="1" ht="37" customHeight="1" x14ac:dyDescent="0.2">
      <c r="A49" s="51">
        <v>46</v>
      </c>
      <c r="B49" s="51">
        <v>46</v>
      </c>
      <c r="C49" s="51" t="s">
        <v>117</v>
      </c>
      <c r="D49" s="57">
        <v>1</v>
      </c>
      <c r="E49" s="124">
        <v>1</v>
      </c>
      <c r="F49" s="124">
        <v>1</v>
      </c>
      <c r="G49" s="124"/>
      <c r="H49" s="124"/>
      <c r="I49" s="124">
        <v>1</v>
      </c>
      <c r="J49" s="124"/>
      <c r="K49" s="58"/>
      <c r="L49" s="124"/>
      <c r="M49" s="124"/>
      <c r="N49" s="124"/>
      <c r="O49" s="124"/>
      <c r="P49" s="124"/>
      <c r="Q49" s="124"/>
      <c r="R49" s="124"/>
      <c r="S49" s="124"/>
      <c r="T49" s="124"/>
      <c r="U49" s="124"/>
      <c r="V49" s="57"/>
      <c r="W49" s="124"/>
      <c r="X49" s="58"/>
      <c r="Y49" s="56" t="s">
        <v>81</v>
      </c>
      <c r="Z49" s="57"/>
      <c r="AA49" s="124"/>
      <c r="AB49" s="124"/>
      <c r="AC49" s="124"/>
      <c r="AD49" s="124"/>
      <c r="AE49" s="124"/>
      <c r="AF49" s="58"/>
      <c r="AG49" s="124"/>
      <c r="AH49" s="124"/>
      <c r="AI49" s="124"/>
      <c r="AJ49" s="124"/>
      <c r="AK49" s="124"/>
      <c r="AL49" s="124"/>
      <c r="AM49" s="57"/>
      <c r="AN49" s="124"/>
      <c r="AO49" s="124"/>
      <c r="AP49" s="124"/>
      <c r="AQ49" s="124"/>
      <c r="AR49" s="124"/>
      <c r="AS49" s="124"/>
      <c r="AT49" s="124"/>
      <c r="AU49" s="124"/>
      <c r="AV49" s="58">
        <v>1</v>
      </c>
      <c r="AW49" s="124"/>
      <c r="AX49" s="124"/>
      <c r="AY49" s="124"/>
      <c r="AZ49" s="124"/>
      <c r="BA49" s="124"/>
      <c r="BB49" s="124"/>
      <c r="BC49" s="124"/>
      <c r="BD49" s="124"/>
      <c r="BE49" s="124"/>
      <c r="BF49" s="124"/>
      <c r="BG49" s="124"/>
      <c r="BH49" s="58"/>
      <c r="BI49" s="124"/>
      <c r="BJ49" s="124"/>
      <c r="BK49" s="124"/>
      <c r="BL49" s="124"/>
      <c r="BM49" s="124"/>
      <c r="BN49" s="58"/>
      <c r="BO49" s="124">
        <v>1</v>
      </c>
      <c r="BP49" s="124">
        <v>1</v>
      </c>
      <c r="BQ49" s="124"/>
      <c r="BR49" s="124">
        <v>1</v>
      </c>
      <c r="BS49" s="124"/>
      <c r="BT49" s="58">
        <v>1</v>
      </c>
      <c r="BU49" s="117" t="s">
        <v>855</v>
      </c>
      <c r="BW49" s="59"/>
      <c r="BX49" s="59"/>
      <c r="BY49" s="59"/>
      <c r="BZ49" s="59"/>
      <c r="CA49" s="59"/>
      <c r="CB49" s="59"/>
      <c r="CC49" s="59"/>
      <c r="CD49" s="59"/>
    </row>
    <row r="50" spans="1:82" s="51" customFormat="1" ht="37" customHeight="1" x14ac:dyDescent="0.2">
      <c r="A50" s="51">
        <v>47</v>
      </c>
      <c r="B50" s="51">
        <v>47</v>
      </c>
      <c r="C50" s="51" t="s">
        <v>117</v>
      </c>
      <c r="D50" s="57"/>
      <c r="E50" s="124"/>
      <c r="F50" s="124">
        <v>1</v>
      </c>
      <c r="G50" s="124"/>
      <c r="H50" s="124"/>
      <c r="I50" s="124">
        <v>1</v>
      </c>
      <c r="J50" s="124"/>
      <c r="K50" s="58"/>
      <c r="L50" s="124"/>
      <c r="M50" s="124"/>
      <c r="N50" s="124"/>
      <c r="O50" s="124"/>
      <c r="P50" s="124">
        <v>1</v>
      </c>
      <c r="Q50" s="124"/>
      <c r="R50" s="124"/>
      <c r="S50" s="124">
        <v>1</v>
      </c>
      <c r="T50" s="124"/>
      <c r="U50" s="124"/>
      <c r="V50" s="57"/>
      <c r="W50" s="124"/>
      <c r="X50" s="58"/>
      <c r="Y50" s="56" t="s">
        <v>81</v>
      </c>
      <c r="Z50" s="57"/>
      <c r="AA50" s="124"/>
      <c r="AB50" s="124"/>
      <c r="AC50" s="124"/>
      <c r="AD50" s="124"/>
      <c r="AE50" s="124"/>
      <c r="AF50" s="58"/>
      <c r="AG50" s="124"/>
      <c r="AH50" s="124"/>
      <c r="AI50" s="124"/>
      <c r="AJ50" s="124"/>
      <c r="AK50" s="124"/>
      <c r="AL50" s="124"/>
      <c r="AM50" s="57"/>
      <c r="AN50" s="124"/>
      <c r="AO50" s="124"/>
      <c r="AP50" s="124"/>
      <c r="AQ50" s="124"/>
      <c r="AR50" s="124"/>
      <c r="AS50" s="124"/>
      <c r="AT50" s="124"/>
      <c r="AU50" s="124"/>
      <c r="AV50" s="58">
        <v>1</v>
      </c>
      <c r="AW50" s="124"/>
      <c r="AX50" s="124"/>
      <c r="AY50" s="124"/>
      <c r="AZ50" s="124"/>
      <c r="BA50" s="124"/>
      <c r="BB50" s="124"/>
      <c r="BC50" s="124"/>
      <c r="BD50" s="124"/>
      <c r="BE50" s="124"/>
      <c r="BF50" s="124"/>
      <c r="BG50" s="124"/>
      <c r="BH50" s="58"/>
      <c r="BI50" s="124"/>
      <c r="BJ50" s="124"/>
      <c r="BK50" s="124"/>
      <c r="BL50" s="124"/>
      <c r="BM50" s="124"/>
      <c r="BN50" s="58"/>
      <c r="BO50" s="124">
        <v>1</v>
      </c>
      <c r="BP50" s="124">
        <v>1</v>
      </c>
      <c r="BQ50" s="124"/>
      <c r="BR50" s="124">
        <v>1</v>
      </c>
      <c r="BS50" s="124"/>
      <c r="BT50" s="58">
        <v>1</v>
      </c>
      <c r="BU50" s="117" t="s">
        <v>856</v>
      </c>
      <c r="BW50" s="59"/>
      <c r="BX50" s="59"/>
      <c r="BY50" s="59"/>
      <c r="BZ50" s="59"/>
      <c r="CA50" s="59"/>
      <c r="CB50" s="59"/>
      <c r="CC50" s="59"/>
      <c r="CD50" s="59"/>
    </row>
    <row r="51" spans="1:82" s="51" customFormat="1" ht="37" customHeight="1" x14ac:dyDescent="0.2">
      <c r="A51" s="51">
        <v>48</v>
      </c>
      <c r="B51" s="51">
        <v>48</v>
      </c>
      <c r="C51" s="51" t="s">
        <v>117</v>
      </c>
      <c r="D51" s="57"/>
      <c r="E51" s="124">
        <v>1</v>
      </c>
      <c r="F51" s="124">
        <v>1</v>
      </c>
      <c r="G51" s="124">
        <v>1</v>
      </c>
      <c r="H51" s="124"/>
      <c r="I51" s="124">
        <v>1</v>
      </c>
      <c r="J51" s="124"/>
      <c r="K51" s="58"/>
      <c r="L51" s="124"/>
      <c r="M51" s="124"/>
      <c r="N51" s="124"/>
      <c r="O51" s="124"/>
      <c r="P51" s="124"/>
      <c r="Q51" s="124"/>
      <c r="R51" s="124"/>
      <c r="S51" s="124"/>
      <c r="T51" s="124"/>
      <c r="U51" s="124"/>
      <c r="V51" s="57"/>
      <c r="W51" s="124"/>
      <c r="X51" s="58"/>
      <c r="Y51" s="56" t="s">
        <v>81</v>
      </c>
      <c r="Z51" s="57"/>
      <c r="AA51" s="124"/>
      <c r="AB51" s="124"/>
      <c r="AC51" s="124"/>
      <c r="AD51" s="124"/>
      <c r="AE51" s="124"/>
      <c r="AF51" s="58"/>
      <c r="AG51" s="124"/>
      <c r="AH51" s="124"/>
      <c r="AI51" s="124"/>
      <c r="AJ51" s="124"/>
      <c r="AK51" s="124"/>
      <c r="AL51" s="124"/>
      <c r="AM51" s="57"/>
      <c r="AN51" s="124"/>
      <c r="AO51" s="124"/>
      <c r="AP51" s="124"/>
      <c r="AQ51" s="124"/>
      <c r="AR51" s="124"/>
      <c r="AS51" s="124"/>
      <c r="AT51" s="124"/>
      <c r="AU51" s="124"/>
      <c r="AV51" s="58">
        <v>1</v>
      </c>
      <c r="AW51" s="124"/>
      <c r="AX51" s="124"/>
      <c r="AY51" s="124"/>
      <c r="AZ51" s="124"/>
      <c r="BA51" s="124"/>
      <c r="BB51" s="124"/>
      <c r="BC51" s="124"/>
      <c r="BD51" s="124"/>
      <c r="BE51" s="124"/>
      <c r="BF51" s="124"/>
      <c r="BG51" s="124"/>
      <c r="BH51" s="58"/>
      <c r="BI51" s="124"/>
      <c r="BJ51" s="124"/>
      <c r="BK51" s="124"/>
      <c r="BL51" s="124"/>
      <c r="BM51" s="124"/>
      <c r="BN51" s="58"/>
      <c r="BO51" s="124">
        <v>1</v>
      </c>
      <c r="BP51" s="124">
        <v>1</v>
      </c>
      <c r="BQ51" s="124"/>
      <c r="BR51" s="124">
        <v>1</v>
      </c>
      <c r="BS51" s="124"/>
      <c r="BT51" s="58">
        <v>1</v>
      </c>
      <c r="BU51" s="88" t="s">
        <v>857</v>
      </c>
      <c r="BW51" s="59"/>
      <c r="BX51" s="59"/>
      <c r="BY51" s="59"/>
      <c r="BZ51" s="59"/>
      <c r="CA51" s="59"/>
      <c r="CB51" s="59"/>
      <c r="CC51" s="59"/>
      <c r="CD51" s="59"/>
    </row>
    <row r="52" spans="1:82" s="51" customFormat="1" ht="37" customHeight="1" x14ac:dyDescent="0.2">
      <c r="A52" s="51">
        <v>49</v>
      </c>
      <c r="B52" s="61" t="s">
        <v>879</v>
      </c>
      <c r="C52" s="51" t="s">
        <v>117</v>
      </c>
      <c r="D52" s="57"/>
      <c r="E52" s="124"/>
      <c r="F52" s="124"/>
      <c r="G52" s="124"/>
      <c r="H52" s="124"/>
      <c r="I52" s="124"/>
      <c r="J52" s="124"/>
      <c r="K52" s="58"/>
      <c r="L52" s="124"/>
      <c r="M52" s="124"/>
      <c r="N52" s="124"/>
      <c r="O52" s="124"/>
      <c r="P52" s="124"/>
      <c r="Q52" s="124"/>
      <c r="R52" s="124"/>
      <c r="S52" s="124"/>
      <c r="T52" s="124"/>
      <c r="U52" s="124"/>
      <c r="V52" s="57"/>
      <c r="W52" s="124"/>
      <c r="X52" s="58"/>
      <c r="Y52" s="56"/>
      <c r="Z52" s="57"/>
      <c r="AA52" s="124"/>
      <c r="AB52" s="124"/>
      <c r="AC52" s="124"/>
      <c r="AD52" s="124"/>
      <c r="AE52" s="124"/>
      <c r="AF52" s="58"/>
      <c r="AG52" s="124"/>
      <c r="AH52" s="124"/>
      <c r="AI52" s="124"/>
      <c r="AJ52" s="124"/>
      <c r="AK52" s="124"/>
      <c r="AL52" s="124"/>
      <c r="AM52" s="57"/>
      <c r="AN52" s="124"/>
      <c r="AO52" s="124"/>
      <c r="AP52" s="124"/>
      <c r="AQ52" s="124"/>
      <c r="AR52" s="124"/>
      <c r="AS52" s="124"/>
      <c r="AT52" s="124"/>
      <c r="AU52" s="124"/>
      <c r="AV52" s="58"/>
      <c r="AW52" s="124"/>
      <c r="AX52" s="124"/>
      <c r="AY52" s="124"/>
      <c r="AZ52" s="124"/>
      <c r="BA52" s="124"/>
      <c r="BB52" s="124"/>
      <c r="BC52" s="124"/>
      <c r="BD52" s="124"/>
      <c r="BE52" s="124"/>
      <c r="BF52" s="124"/>
      <c r="BG52" s="124"/>
      <c r="BH52" s="58"/>
      <c r="BI52" s="124"/>
      <c r="BJ52" s="124"/>
      <c r="BK52" s="124"/>
      <c r="BL52" s="124"/>
      <c r="BM52" s="124"/>
      <c r="BN52" s="58"/>
      <c r="BO52" s="124"/>
      <c r="BP52" s="124"/>
      <c r="BQ52" s="124"/>
      <c r="BR52" s="124"/>
      <c r="BS52" s="124"/>
      <c r="BT52" s="58"/>
      <c r="BU52" s="118" t="s">
        <v>858</v>
      </c>
      <c r="BW52" s="59"/>
      <c r="BX52" s="59"/>
      <c r="BY52" s="59"/>
      <c r="BZ52" s="59"/>
      <c r="CA52" s="59"/>
      <c r="CB52" s="59"/>
      <c r="CC52" s="59"/>
      <c r="CD52" s="59"/>
    </row>
    <row r="53" spans="1:82" s="51" customFormat="1" ht="37" customHeight="1" x14ac:dyDescent="0.2">
      <c r="A53" s="51">
        <v>50</v>
      </c>
      <c r="B53" s="51">
        <v>49</v>
      </c>
      <c r="C53" s="51" t="s">
        <v>117</v>
      </c>
      <c r="D53" s="57">
        <v>1</v>
      </c>
      <c r="E53" s="124">
        <v>1</v>
      </c>
      <c r="F53" s="124">
        <v>1</v>
      </c>
      <c r="G53" s="124">
        <v>1</v>
      </c>
      <c r="H53" s="124"/>
      <c r="I53" s="124">
        <v>1</v>
      </c>
      <c r="J53" s="124"/>
      <c r="K53" s="58"/>
      <c r="L53" s="124"/>
      <c r="M53" s="124"/>
      <c r="N53" s="124"/>
      <c r="O53" s="124"/>
      <c r="P53" s="124">
        <v>1</v>
      </c>
      <c r="Q53" s="124"/>
      <c r="R53" s="124"/>
      <c r="S53" s="124"/>
      <c r="T53" s="124"/>
      <c r="U53" s="124"/>
      <c r="V53" s="57"/>
      <c r="W53" s="124"/>
      <c r="X53" s="58"/>
      <c r="Y53" s="56" t="s">
        <v>81</v>
      </c>
      <c r="Z53" s="57"/>
      <c r="AA53" s="124"/>
      <c r="AB53" s="124"/>
      <c r="AC53" s="124"/>
      <c r="AD53" s="124"/>
      <c r="AE53" s="124"/>
      <c r="AF53" s="58"/>
      <c r="AG53" s="124"/>
      <c r="AH53" s="124"/>
      <c r="AI53" s="124"/>
      <c r="AJ53" s="124"/>
      <c r="AK53" s="124"/>
      <c r="AL53" s="124"/>
      <c r="AM53" s="57"/>
      <c r="AN53" s="124"/>
      <c r="AO53" s="124"/>
      <c r="AP53" s="124"/>
      <c r="AQ53" s="124"/>
      <c r="AR53" s="124"/>
      <c r="AS53" s="124"/>
      <c r="AT53" s="124"/>
      <c r="AU53" s="124"/>
      <c r="AV53" s="58">
        <v>1</v>
      </c>
      <c r="AW53" s="124"/>
      <c r="AX53" s="124"/>
      <c r="AY53" s="124"/>
      <c r="AZ53" s="124"/>
      <c r="BA53" s="124"/>
      <c r="BB53" s="124"/>
      <c r="BC53" s="124"/>
      <c r="BD53" s="124"/>
      <c r="BE53" s="124"/>
      <c r="BF53" s="124"/>
      <c r="BG53" s="124"/>
      <c r="BH53" s="58"/>
      <c r="BI53" s="124"/>
      <c r="BJ53" s="124"/>
      <c r="BK53" s="124"/>
      <c r="BL53" s="124"/>
      <c r="BM53" s="124"/>
      <c r="BN53" s="58"/>
      <c r="BO53" s="124">
        <v>1</v>
      </c>
      <c r="BP53" s="124">
        <v>1</v>
      </c>
      <c r="BQ53" s="124"/>
      <c r="BR53" s="124">
        <v>1</v>
      </c>
      <c r="BS53" s="124"/>
      <c r="BT53" s="58">
        <v>1</v>
      </c>
      <c r="BU53" s="117" t="s">
        <v>859</v>
      </c>
      <c r="BW53" s="59"/>
      <c r="BX53" s="59"/>
      <c r="BY53" s="59"/>
      <c r="BZ53" s="59"/>
      <c r="CA53" s="59"/>
      <c r="CB53" s="59"/>
      <c r="CC53" s="59"/>
      <c r="CD53" s="59"/>
    </row>
    <row r="54" spans="1:82" s="51" customFormat="1" ht="37" customHeight="1" x14ac:dyDescent="0.2">
      <c r="A54" s="51">
        <v>51</v>
      </c>
      <c r="B54" s="51">
        <v>50</v>
      </c>
      <c r="C54" s="51" t="s">
        <v>117</v>
      </c>
      <c r="D54" s="57">
        <v>1</v>
      </c>
      <c r="E54" s="124">
        <v>1</v>
      </c>
      <c r="F54" s="124"/>
      <c r="G54" s="124">
        <v>1</v>
      </c>
      <c r="H54" s="124">
        <v>1</v>
      </c>
      <c r="I54" s="124">
        <v>1</v>
      </c>
      <c r="J54" s="124"/>
      <c r="K54" s="58"/>
      <c r="L54" s="124"/>
      <c r="M54" s="124"/>
      <c r="N54" s="124"/>
      <c r="O54" s="124"/>
      <c r="P54" s="124"/>
      <c r="Q54" s="124"/>
      <c r="R54" s="124"/>
      <c r="S54" s="124"/>
      <c r="T54" s="124"/>
      <c r="U54" s="124"/>
      <c r="V54" s="57"/>
      <c r="W54" s="124"/>
      <c r="X54" s="58"/>
      <c r="Y54" s="56" t="s">
        <v>81</v>
      </c>
      <c r="Z54" s="57"/>
      <c r="AA54" s="124"/>
      <c r="AB54" s="124"/>
      <c r="AC54" s="124"/>
      <c r="AD54" s="124"/>
      <c r="AE54" s="124"/>
      <c r="AF54" s="58"/>
      <c r="AG54" s="124"/>
      <c r="AH54" s="124"/>
      <c r="AI54" s="124"/>
      <c r="AJ54" s="124"/>
      <c r="AK54" s="124"/>
      <c r="AL54" s="124"/>
      <c r="AM54" s="57"/>
      <c r="AN54" s="124"/>
      <c r="AO54" s="124"/>
      <c r="AP54" s="124"/>
      <c r="AQ54" s="124"/>
      <c r="AR54" s="124"/>
      <c r="AS54" s="124"/>
      <c r="AT54" s="124"/>
      <c r="AU54" s="124"/>
      <c r="AV54" s="58">
        <v>1</v>
      </c>
      <c r="AW54" s="124"/>
      <c r="AX54" s="124"/>
      <c r="AY54" s="124"/>
      <c r="AZ54" s="124"/>
      <c r="BA54" s="124"/>
      <c r="BB54" s="124"/>
      <c r="BC54" s="124"/>
      <c r="BD54" s="124"/>
      <c r="BE54" s="124"/>
      <c r="BF54" s="124"/>
      <c r="BG54" s="124"/>
      <c r="BH54" s="58"/>
      <c r="BI54" s="124"/>
      <c r="BJ54" s="124"/>
      <c r="BK54" s="124"/>
      <c r="BL54" s="124"/>
      <c r="BM54" s="124"/>
      <c r="BN54" s="58"/>
      <c r="BO54" s="124"/>
      <c r="BP54" s="124">
        <v>1</v>
      </c>
      <c r="BQ54" s="124"/>
      <c r="BR54" s="124">
        <v>1</v>
      </c>
      <c r="BS54" s="124"/>
      <c r="BT54" s="58">
        <v>1</v>
      </c>
      <c r="BU54" s="117" t="s">
        <v>860</v>
      </c>
      <c r="BW54" s="59"/>
      <c r="BX54" s="59"/>
      <c r="BY54" s="59"/>
      <c r="BZ54" s="59"/>
      <c r="CA54" s="59"/>
      <c r="CB54" s="59"/>
      <c r="CC54" s="59"/>
      <c r="CD54" s="59"/>
    </row>
    <row r="55" spans="1:82" s="51" customFormat="1" ht="37" customHeight="1" x14ac:dyDescent="0.2">
      <c r="A55" s="51">
        <v>52</v>
      </c>
      <c r="B55" s="51">
        <v>51</v>
      </c>
      <c r="C55" s="51" t="s">
        <v>117</v>
      </c>
      <c r="D55" s="57"/>
      <c r="E55" s="124"/>
      <c r="F55" s="124"/>
      <c r="G55" s="124">
        <v>1</v>
      </c>
      <c r="H55" s="124"/>
      <c r="I55" s="124">
        <v>1</v>
      </c>
      <c r="J55" s="124"/>
      <c r="K55" s="58"/>
      <c r="L55" s="124"/>
      <c r="M55" s="124"/>
      <c r="N55" s="124"/>
      <c r="O55" s="124">
        <v>1</v>
      </c>
      <c r="P55" s="124"/>
      <c r="Q55" s="124"/>
      <c r="R55" s="124"/>
      <c r="S55" s="124"/>
      <c r="T55" s="124"/>
      <c r="U55" s="124"/>
      <c r="V55" s="57"/>
      <c r="W55" s="124"/>
      <c r="X55" s="58"/>
      <c r="Y55" s="56" t="s">
        <v>81</v>
      </c>
      <c r="Z55" s="57"/>
      <c r="AA55" s="124"/>
      <c r="AB55" s="124"/>
      <c r="AC55" s="124"/>
      <c r="AD55" s="124"/>
      <c r="AE55" s="124"/>
      <c r="AF55" s="58"/>
      <c r="AG55" s="124"/>
      <c r="AH55" s="124"/>
      <c r="AI55" s="124"/>
      <c r="AJ55" s="124"/>
      <c r="AK55" s="124"/>
      <c r="AL55" s="124"/>
      <c r="AM55" s="57"/>
      <c r="AN55" s="124"/>
      <c r="AO55" s="124"/>
      <c r="AP55" s="124"/>
      <c r="AQ55" s="124"/>
      <c r="AR55" s="124"/>
      <c r="AS55" s="124"/>
      <c r="AT55" s="124"/>
      <c r="AU55" s="124"/>
      <c r="AV55" s="58">
        <v>1</v>
      </c>
      <c r="AW55" s="124"/>
      <c r="AX55" s="124"/>
      <c r="AY55" s="124"/>
      <c r="AZ55" s="124"/>
      <c r="BA55" s="124"/>
      <c r="BB55" s="124"/>
      <c r="BC55" s="124"/>
      <c r="BD55" s="124"/>
      <c r="BE55" s="124"/>
      <c r="BF55" s="124"/>
      <c r="BG55" s="124"/>
      <c r="BH55" s="58"/>
      <c r="BI55" s="124"/>
      <c r="BJ55" s="124"/>
      <c r="BK55" s="124"/>
      <c r="BL55" s="124"/>
      <c r="BM55" s="124"/>
      <c r="BN55" s="58"/>
      <c r="BO55" s="124">
        <v>1</v>
      </c>
      <c r="BP55" s="124">
        <v>1</v>
      </c>
      <c r="BQ55" s="124"/>
      <c r="BR55" s="124">
        <v>1</v>
      </c>
      <c r="BS55" s="124"/>
      <c r="BT55" s="58">
        <v>1</v>
      </c>
      <c r="BU55" s="117" t="s">
        <v>861</v>
      </c>
      <c r="BW55" s="59"/>
      <c r="BX55" s="59"/>
      <c r="BY55" s="59"/>
      <c r="BZ55" s="59"/>
      <c r="CA55" s="59"/>
      <c r="CB55" s="59"/>
      <c r="CC55" s="59"/>
      <c r="CD55" s="59"/>
    </row>
    <row r="56" spans="1:82" s="51" customFormat="1" ht="37" customHeight="1" x14ac:dyDescent="0.2">
      <c r="A56" s="51">
        <v>53</v>
      </c>
      <c r="B56" s="51">
        <v>52</v>
      </c>
      <c r="C56" s="51" t="s">
        <v>117</v>
      </c>
      <c r="D56" s="57">
        <v>1</v>
      </c>
      <c r="E56" s="124">
        <v>1</v>
      </c>
      <c r="F56" s="124"/>
      <c r="G56" s="124"/>
      <c r="H56" s="124">
        <v>1</v>
      </c>
      <c r="I56" s="124">
        <v>1</v>
      </c>
      <c r="J56" s="124"/>
      <c r="K56" s="58"/>
      <c r="L56" s="124"/>
      <c r="M56" s="124"/>
      <c r="N56" s="124"/>
      <c r="O56" s="124"/>
      <c r="P56" s="124"/>
      <c r="Q56" s="124"/>
      <c r="R56" s="124"/>
      <c r="S56" s="124"/>
      <c r="T56" s="124"/>
      <c r="U56" s="124"/>
      <c r="V56" s="57"/>
      <c r="W56" s="124"/>
      <c r="X56" s="58"/>
      <c r="Y56" s="56" t="s">
        <v>81</v>
      </c>
      <c r="Z56" s="57"/>
      <c r="AA56" s="124"/>
      <c r="AB56" s="124"/>
      <c r="AC56" s="124"/>
      <c r="AD56" s="124"/>
      <c r="AE56" s="124"/>
      <c r="AF56" s="58"/>
      <c r="AG56" s="124"/>
      <c r="AH56" s="124"/>
      <c r="AI56" s="124"/>
      <c r="AJ56" s="124"/>
      <c r="AK56" s="124"/>
      <c r="AL56" s="124"/>
      <c r="AM56" s="57"/>
      <c r="AN56" s="124"/>
      <c r="AO56" s="124"/>
      <c r="AP56" s="124"/>
      <c r="AQ56" s="124"/>
      <c r="AR56" s="124"/>
      <c r="AS56" s="124"/>
      <c r="AT56" s="124"/>
      <c r="AU56" s="124"/>
      <c r="AV56" s="58">
        <v>1</v>
      </c>
      <c r="AW56" s="124"/>
      <c r="AX56" s="124"/>
      <c r="AY56" s="124"/>
      <c r="AZ56" s="124"/>
      <c r="BA56" s="124"/>
      <c r="BB56" s="124"/>
      <c r="BC56" s="124"/>
      <c r="BD56" s="124"/>
      <c r="BE56" s="124"/>
      <c r="BF56" s="124"/>
      <c r="BG56" s="124"/>
      <c r="BH56" s="58"/>
      <c r="BI56" s="124"/>
      <c r="BJ56" s="124"/>
      <c r="BK56" s="124"/>
      <c r="BL56" s="124"/>
      <c r="BM56" s="124"/>
      <c r="BN56" s="58"/>
      <c r="BO56" s="124">
        <v>1</v>
      </c>
      <c r="BP56" s="124">
        <v>1</v>
      </c>
      <c r="BQ56" s="124"/>
      <c r="BR56" s="124">
        <v>1</v>
      </c>
      <c r="BS56" s="124"/>
      <c r="BT56" s="58">
        <v>1</v>
      </c>
      <c r="BU56" s="117" t="s">
        <v>887</v>
      </c>
      <c r="BW56" s="59"/>
      <c r="BX56" s="59"/>
      <c r="BY56" s="59"/>
      <c r="BZ56" s="59"/>
      <c r="CA56" s="59"/>
      <c r="CB56" s="59"/>
      <c r="CC56" s="59"/>
      <c r="CD56" s="59"/>
    </row>
    <row r="57" spans="1:82" s="51" customFormat="1" ht="37" customHeight="1" x14ac:dyDescent="0.2">
      <c r="A57" s="51">
        <v>54</v>
      </c>
      <c r="B57" s="51">
        <v>53</v>
      </c>
      <c r="C57" s="51" t="s">
        <v>117</v>
      </c>
      <c r="D57" s="57">
        <v>1</v>
      </c>
      <c r="E57" s="124"/>
      <c r="F57" s="124"/>
      <c r="G57" s="124">
        <v>1</v>
      </c>
      <c r="H57" s="124">
        <v>1</v>
      </c>
      <c r="I57" s="124">
        <v>1</v>
      </c>
      <c r="J57" s="124"/>
      <c r="K57" s="58"/>
      <c r="L57" s="124"/>
      <c r="M57" s="124"/>
      <c r="N57" s="124">
        <v>1</v>
      </c>
      <c r="O57" s="124"/>
      <c r="P57" s="124">
        <v>1</v>
      </c>
      <c r="Q57" s="124"/>
      <c r="R57" s="124"/>
      <c r="S57" s="124">
        <v>1</v>
      </c>
      <c r="T57" s="124"/>
      <c r="U57" s="124"/>
      <c r="V57" s="57"/>
      <c r="W57" s="124"/>
      <c r="X57" s="58"/>
      <c r="Y57" s="56" t="s">
        <v>81</v>
      </c>
      <c r="Z57" s="57"/>
      <c r="AA57" s="124"/>
      <c r="AB57" s="124"/>
      <c r="AC57" s="124"/>
      <c r="AD57" s="124"/>
      <c r="AE57" s="124"/>
      <c r="AF57" s="58"/>
      <c r="AG57" s="124"/>
      <c r="AH57" s="124"/>
      <c r="AI57" s="124"/>
      <c r="AJ57" s="124"/>
      <c r="AK57" s="124"/>
      <c r="AL57" s="124"/>
      <c r="AM57" s="57"/>
      <c r="AN57" s="124"/>
      <c r="AO57" s="124"/>
      <c r="AP57" s="124"/>
      <c r="AQ57" s="124"/>
      <c r="AR57" s="124"/>
      <c r="AS57" s="124"/>
      <c r="AT57" s="124"/>
      <c r="AU57" s="124"/>
      <c r="AV57" s="58">
        <v>1</v>
      </c>
      <c r="AW57" s="124"/>
      <c r="AX57" s="124"/>
      <c r="AY57" s="124"/>
      <c r="AZ57" s="124"/>
      <c r="BA57" s="124"/>
      <c r="BB57" s="124"/>
      <c r="BC57" s="124"/>
      <c r="BD57" s="124"/>
      <c r="BE57" s="124"/>
      <c r="BF57" s="124"/>
      <c r="BG57" s="124"/>
      <c r="BH57" s="58"/>
      <c r="BI57" s="124"/>
      <c r="BJ57" s="124"/>
      <c r="BK57" s="124"/>
      <c r="BL57" s="124"/>
      <c r="BM57" s="124"/>
      <c r="BN57" s="58"/>
      <c r="BO57" s="124">
        <v>1</v>
      </c>
      <c r="BP57" s="124">
        <v>1</v>
      </c>
      <c r="BQ57" s="124"/>
      <c r="BR57" s="124">
        <v>1</v>
      </c>
      <c r="BS57" s="124"/>
      <c r="BT57" s="58">
        <v>1</v>
      </c>
      <c r="BU57" s="117" t="s">
        <v>862</v>
      </c>
      <c r="BW57" s="59"/>
      <c r="BX57" s="59"/>
      <c r="BY57" s="59"/>
      <c r="BZ57" s="59"/>
      <c r="CA57" s="59"/>
      <c r="CB57" s="59"/>
      <c r="CC57" s="59"/>
      <c r="CD57" s="59"/>
    </row>
    <row r="58" spans="1:82" s="51" customFormat="1" ht="37" customHeight="1" x14ac:dyDescent="0.2">
      <c r="A58" s="51">
        <v>55</v>
      </c>
      <c r="B58" s="51">
        <v>54</v>
      </c>
      <c r="C58" s="51" t="s">
        <v>117</v>
      </c>
      <c r="D58" s="57">
        <v>1</v>
      </c>
      <c r="E58" s="124">
        <v>1</v>
      </c>
      <c r="F58" s="124"/>
      <c r="G58" s="124">
        <v>1</v>
      </c>
      <c r="H58" s="124">
        <v>1</v>
      </c>
      <c r="I58" s="124">
        <v>1</v>
      </c>
      <c r="J58" s="124"/>
      <c r="K58" s="58"/>
      <c r="L58" s="124">
        <v>1</v>
      </c>
      <c r="M58" s="124"/>
      <c r="N58" s="124">
        <v>1</v>
      </c>
      <c r="O58" s="124"/>
      <c r="P58" s="124">
        <v>1</v>
      </c>
      <c r="Q58" s="124"/>
      <c r="R58" s="124"/>
      <c r="S58" s="124">
        <v>1</v>
      </c>
      <c r="T58" s="124"/>
      <c r="U58" s="124"/>
      <c r="V58" s="57"/>
      <c r="W58" s="124"/>
      <c r="X58" s="58"/>
      <c r="Y58" s="56" t="s">
        <v>81</v>
      </c>
      <c r="Z58" s="57"/>
      <c r="AA58" s="124"/>
      <c r="AB58" s="124"/>
      <c r="AC58" s="124"/>
      <c r="AD58" s="124"/>
      <c r="AE58" s="124"/>
      <c r="AF58" s="58"/>
      <c r="AG58" s="124"/>
      <c r="AH58" s="124"/>
      <c r="AI58" s="124"/>
      <c r="AJ58" s="124"/>
      <c r="AK58" s="124"/>
      <c r="AL58" s="124"/>
      <c r="AM58" s="57"/>
      <c r="AN58" s="124"/>
      <c r="AO58" s="124"/>
      <c r="AP58" s="124"/>
      <c r="AQ58" s="124"/>
      <c r="AR58" s="124"/>
      <c r="AS58" s="124"/>
      <c r="AT58" s="124"/>
      <c r="AU58" s="124"/>
      <c r="AV58" s="58">
        <v>1</v>
      </c>
      <c r="AW58" s="124"/>
      <c r="AX58" s="124"/>
      <c r="AY58" s="124"/>
      <c r="AZ58" s="124"/>
      <c r="BA58" s="124"/>
      <c r="BB58" s="124"/>
      <c r="BC58" s="124"/>
      <c r="BD58" s="124"/>
      <c r="BE58" s="124"/>
      <c r="BF58" s="124"/>
      <c r="BG58" s="124"/>
      <c r="BH58" s="58"/>
      <c r="BI58" s="124"/>
      <c r="BJ58" s="124"/>
      <c r="BK58" s="124"/>
      <c r="BL58" s="124"/>
      <c r="BM58" s="124"/>
      <c r="BN58" s="58"/>
      <c r="BO58" s="124">
        <v>1</v>
      </c>
      <c r="BP58" s="124">
        <v>1</v>
      </c>
      <c r="BQ58" s="124"/>
      <c r="BR58" s="124">
        <v>1</v>
      </c>
      <c r="BS58" s="124"/>
      <c r="BT58" s="58">
        <v>1</v>
      </c>
      <c r="BU58" s="117" t="s">
        <v>863</v>
      </c>
      <c r="BW58" s="59"/>
      <c r="BX58" s="59"/>
      <c r="BY58" s="59"/>
      <c r="BZ58" s="59"/>
      <c r="CA58" s="59"/>
      <c r="CB58" s="59"/>
      <c r="CC58" s="59"/>
      <c r="CD58" s="59"/>
    </row>
    <row r="59" spans="1:82" s="51" customFormat="1" ht="37" customHeight="1" x14ac:dyDescent="0.2">
      <c r="A59" s="51">
        <v>56</v>
      </c>
      <c r="B59" s="51">
        <v>55</v>
      </c>
      <c r="C59" s="51" t="s">
        <v>117</v>
      </c>
      <c r="D59" s="57"/>
      <c r="E59" s="124"/>
      <c r="F59" s="124"/>
      <c r="G59" s="124">
        <v>1</v>
      </c>
      <c r="H59" s="124"/>
      <c r="I59" s="124">
        <v>1</v>
      </c>
      <c r="J59" s="124"/>
      <c r="K59" s="58"/>
      <c r="L59" s="124"/>
      <c r="M59" s="124"/>
      <c r="N59" s="124"/>
      <c r="O59" s="124"/>
      <c r="P59" s="124">
        <v>1</v>
      </c>
      <c r="Q59" s="124"/>
      <c r="R59" s="124"/>
      <c r="S59" s="124">
        <v>1</v>
      </c>
      <c r="T59" s="124"/>
      <c r="U59" s="124"/>
      <c r="V59" s="57"/>
      <c r="W59" s="124"/>
      <c r="X59" s="58"/>
      <c r="Y59" s="56" t="s">
        <v>81</v>
      </c>
      <c r="Z59" s="57"/>
      <c r="AA59" s="124"/>
      <c r="AB59" s="124"/>
      <c r="AC59" s="124"/>
      <c r="AD59" s="124"/>
      <c r="AE59" s="124"/>
      <c r="AF59" s="58"/>
      <c r="AG59" s="124"/>
      <c r="AH59" s="124"/>
      <c r="AI59" s="124"/>
      <c r="AJ59" s="124"/>
      <c r="AK59" s="124"/>
      <c r="AL59" s="124"/>
      <c r="AM59" s="57"/>
      <c r="AN59" s="124"/>
      <c r="AO59" s="124"/>
      <c r="AP59" s="124"/>
      <c r="AQ59" s="124"/>
      <c r="AR59" s="124"/>
      <c r="AS59" s="124"/>
      <c r="AT59" s="124"/>
      <c r="AU59" s="124"/>
      <c r="AV59" s="58">
        <v>1</v>
      </c>
      <c r="AW59" s="124"/>
      <c r="AX59" s="124"/>
      <c r="AY59" s="124"/>
      <c r="AZ59" s="124"/>
      <c r="BA59" s="124"/>
      <c r="BB59" s="124"/>
      <c r="BC59" s="124"/>
      <c r="BD59" s="124"/>
      <c r="BE59" s="124"/>
      <c r="BF59" s="124"/>
      <c r="BG59" s="124"/>
      <c r="BH59" s="58"/>
      <c r="BI59" s="124"/>
      <c r="BJ59" s="124"/>
      <c r="BK59" s="124"/>
      <c r="BL59" s="124"/>
      <c r="BM59" s="124"/>
      <c r="BN59" s="58"/>
      <c r="BO59" s="124">
        <v>1</v>
      </c>
      <c r="BP59" s="124">
        <v>1</v>
      </c>
      <c r="BQ59" s="124"/>
      <c r="BR59" s="124">
        <v>1</v>
      </c>
      <c r="BS59" s="124"/>
      <c r="BT59" s="58">
        <v>1</v>
      </c>
      <c r="BU59" s="117" t="s">
        <v>864</v>
      </c>
      <c r="BW59" s="59"/>
      <c r="BX59" s="59"/>
      <c r="BY59" s="59"/>
      <c r="BZ59" s="59"/>
      <c r="CA59" s="59"/>
      <c r="CB59" s="59"/>
      <c r="CC59" s="59"/>
      <c r="CD59" s="59"/>
    </row>
    <row r="60" spans="1:82" s="51" customFormat="1" ht="37" customHeight="1" x14ac:dyDescent="0.2">
      <c r="A60" s="51">
        <v>57</v>
      </c>
      <c r="B60" s="51">
        <v>56</v>
      </c>
      <c r="C60" s="51" t="s">
        <v>117</v>
      </c>
      <c r="D60" s="57"/>
      <c r="E60" s="124"/>
      <c r="F60" s="124"/>
      <c r="G60" s="124">
        <v>1</v>
      </c>
      <c r="H60" s="124"/>
      <c r="I60" s="124">
        <v>1</v>
      </c>
      <c r="J60" s="124"/>
      <c r="K60" s="58"/>
      <c r="L60" s="124"/>
      <c r="M60" s="124"/>
      <c r="N60" s="124"/>
      <c r="O60" s="124"/>
      <c r="P60" s="124">
        <v>1</v>
      </c>
      <c r="Q60" s="124"/>
      <c r="R60" s="124"/>
      <c r="S60" s="124">
        <v>1</v>
      </c>
      <c r="T60" s="124"/>
      <c r="U60" s="124"/>
      <c r="V60" s="57"/>
      <c r="W60" s="124"/>
      <c r="X60" s="58"/>
      <c r="Y60" s="56" t="s">
        <v>81</v>
      </c>
      <c r="Z60" s="57"/>
      <c r="AA60" s="124"/>
      <c r="AB60" s="124"/>
      <c r="AC60" s="124"/>
      <c r="AD60" s="124"/>
      <c r="AE60" s="124"/>
      <c r="AF60" s="58"/>
      <c r="AG60" s="124"/>
      <c r="AH60" s="124"/>
      <c r="AI60" s="124"/>
      <c r="AJ60" s="124"/>
      <c r="AK60" s="124"/>
      <c r="AL60" s="124"/>
      <c r="AM60" s="57"/>
      <c r="AN60" s="124"/>
      <c r="AO60" s="124"/>
      <c r="AP60" s="124"/>
      <c r="AQ60" s="124"/>
      <c r="AR60" s="124"/>
      <c r="AS60" s="124"/>
      <c r="AT60" s="124"/>
      <c r="AU60" s="124"/>
      <c r="AV60" s="58">
        <v>1</v>
      </c>
      <c r="AW60" s="124"/>
      <c r="AX60" s="124"/>
      <c r="AY60" s="124"/>
      <c r="AZ60" s="124"/>
      <c r="BA60" s="124"/>
      <c r="BB60" s="124"/>
      <c r="BC60" s="124"/>
      <c r="BD60" s="124"/>
      <c r="BE60" s="124"/>
      <c r="BF60" s="124"/>
      <c r="BG60" s="124"/>
      <c r="BH60" s="58"/>
      <c r="BI60" s="124"/>
      <c r="BJ60" s="124"/>
      <c r="BK60" s="124"/>
      <c r="BL60" s="124"/>
      <c r="BM60" s="124"/>
      <c r="BN60" s="58"/>
      <c r="BO60" s="124">
        <v>1</v>
      </c>
      <c r="BP60" s="124">
        <v>1</v>
      </c>
      <c r="BQ60" s="124"/>
      <c r="BR60" s="124">
        <v>1</v>
      </c>
      <c r="BS60" s="124"/>
      <c r="BT60" s="58">
        <v>1</v>
      </c>
      <c r="BU60" s="117" t="s">
        <v>865</v>
      </c>
      <c r="BW60" s="59"/>
      <c r="BX60" s="59"/>
      <c r="BY60" s="59"/>
      <c r="BZ60" s="59"/>
      <c r="CA60" s="59"/>
      <c r="CB60" s="59"/>
      <c r="CC60" s="59"/>
      <c r="CD60" s="59"/>
    </row>
    <row r="61" spans="1:82" s="51" customFormat="1" ht="37" customHeight="1" x14ac:dyDescent="0.2">
      <c r="A61" s="51">
        <v>58</v>
      </c>
      <c r="B61" s="51">
        <v>57</v>
      </c>
      <c r="C61" s="51" t="s">
        <v>120</v>
      </c>
      <c r="D61" s="57">
        <v>1</v>
      </c>
      <c r="E61" s="124"/>
      <c r="F61" s="124">
        <v>1</v>
      </c>
      <c r="G61" s="124">
        <v>1</v>
      </c>
      <c r="H61" s="124">
        <v>1</v>
      </c>
      <c r="I61" s="124">
        <v>1</v>
      </c>
      <c r="J61" s="124"/>
      <c r="K61" s="58"/>
      <c r="L61" s="124"/>
      <c r="M61" s="124"/>
      <c r="N61" s="124"/>
      <c r="O61" s="124"/>
      <c r="P61" s="124"/>
      <c r="Q61" s="124"/>
      <c r="R61" s="124"/>
      <c r="S61" s="124"/>
      <c r="T61" s="124"/>
      <c r="U61" s="124"/>
      <c r="V61" s="57"/>
      <c r="W61" s="124"/>
      <c r="X61" s="58"/>
      <c r="Y61" s="56" t="s">
        <v>81</v>
      </c>
      <c r="Z61" s="57"/>
      <c r="AA61" s="124"/>
      <c r="AB61" s="124"/>
      <c r="AC61" s="124"/>
      <c r="AD61" s="124"/>
      <c r="AE61" s="124"/>
      <c r="AF61" s="58"/>
      <c r="AG61" s="124"/>
      <c r="AH61" s="124"/>
      <c r="AI61" s="124"/>
      <c r="AJ61" s="124"/>
      <c r="AK61" s="124"/>
      <c r="AL61" s="124"/>
      <c r="AM61" s="57"/>
      <c r="AN61" s="124"/>
      <c r="AO61" s="124"/>
      <c r="AP61" s="124"/>
      <c r="AQ61" s="124"/>
      <c r="AR61" s="124"/>
      <c r="AS61" s="124"/>
      <c r="AT61" s="124"/>
      <c r="AU61" s="124"/>
      <c r="AV61" s="58">
        <v>1</v>
      </c>
      <c r="AW61" s="124"/>
      <c r="AX61" s="124"/>
      <c r="AY61" s="124"/>
      <c r="AZ61" s="124"/>
      <c r="BA61" s="124"/>
      <c r="BB61" s="124"/>
      <c r="BC61" s="124"/>
      <c r="BD61" s="124"/>
      <c r="BE61" s="124"/>
      <c r="BF61" s="124"/>
      <c r="BG61" s="124"/>
      <c r="BH61" s="58"/>
      <c r="BI61" s="124"/>
      <c r="BJ61" s="124"/>
      <c r="BK61" s="124"/>
      <c r="BL61" s="124"/>
      <c r="BM61" s="124"/>
      <c r="BN61" s="58"/>
      <c r="BO61" s="124"/>
      <c r="BP61" s="124">
        <v>1</v>
      </c>
      <c r="BQ61" s="124"/>
      <c r="BR61" s="124">
        <v>1</v>
      </c>
      <c r="BS61" s="124"/>
      <c r="BT61" s="58">
        <v>1</v>
      </c>
      <c r="BU61" s="117" t="s">
        <v>888</v>
      </c>
      <c r="BW61" s="59"/>
      <c r="BX61" s="59"/>
      <c r="BY61" s="59"/>
      <c r="BZ61" s="59"/>
      <c r="CA61" s="59"/>
      <c r="CB61" s="59"/>
      <c r="CC61" s="59"/>
      <c r="CD61" s="59"/>
    </row>
    <row r="62" spans="1:82" s="51" customFormat="1" ht="37" customHeight="1" x14ac:dyDescent="0.2">
      <c r="A62" s="51">
        <v>59</v>
      </c>
      <c r="B62" s="51">
        <v>58</v>
      </c>
      <c r="C62" s="51" t="s">
        <v>120</v>
      </c>
      <c r="D62" s="57">
        <v>1</v>
      </c>
      <c r="E62" s="124">
        <v>1</v>
      </c>
      <c r="F62" s="124">
        <v>1</v>
      </c>
      <c r="G62" s="124">
        <v>1</v>
      </c>
      <c r="H62" s="124">
        <v>1</v>
      </c>
      <c r="I62" s="124">
        <v>1</v>
      </c>
      <c r="J62" s="124"/>
      <c r="K62" s="58"/>
      <c r="L62" s="124"/>
      <c r="M62" s="124"/>
      <c r="N62" s="124"/>
      <c r="O62" s="124"/>
      <c r="P62" s="124"/>
      <c r="Q62" s="124"/>
      <c r="R62" s="124"/>
      <c r="S62" s="124"/>
      <c r="T62" s="124"/>
      <c r="U62" s="124"/>
      <c r="V62" s="57"/>
      <c r="W62" s="124"/>
      <c r="X62" s="58"/>
      <c r="Y62" s="56" t="s">
        <v>81</v>
      </c>
      <c r="Z62" s="57"/>
      <c r="AA62" s="124"/>
      <c r="AB62" s="124"/>
      <c r="AC62" s="124"/>
      <c r="AD62" s="124"/>
      <c r="AE62" s="124"/>
      <c r="AF62" s="58"/>
      <c r="AG62" s="124"/>
      <c r="AH62" s="124"/>
      <c r="AI62" s="124"/>
      <c r="AJ62" s="124"/>
      <c r="AK62" s="124"/>
      <c r="AL62" s="124"/>
      <c r="AM62" s="57"/>
      <c r="AN62" s="124"/>
      <c r="AO62" s="124"/>
      <c r="AP62" s="124"/>
      <c r="AQ62" s="124"/>
      <c r="AR62" s="124"/>
      <c r="AS62" s="124"/>
      <c r="AT62" s="124"/>
      <c r="AU62" s="124"/>
      <c r="AV62" s="58">
        <v>1</v>
      </c>
      <c r="AW62" s="124"/>
      <c r="AX62" s="124"/>
      <c r="AY62" s="124"/>
      <c r="AZ62" s="124"/>
      <c r="BA62" s="124"/>
      <c r="BB62" s="124"/>
      <c r="BC62" s="124"/>
      <c r="BD62" s="124"/>
      <c r="BE62" s="124"/>
      <c r="BF62" s="124"/>
      <c r="BG62" s="124"/>
      <c r="BH62" s="58"/>
      <c r="BI62" s="124"/>
      <c r="BJ62" s="124"/>
      <c r="BK62" s="124"/>
      <c r="BL62" s="124"/>
      <c r="BM62" s="124"/>
      <c r="BN62" s="58"/>
      <c r="BO62" s="124"/>
      <c r="BP62" s="124">
        <v>1</v>
      </c>
      <c r="BQ62" s="124"/>
      <c r="BR62" s="124">
        <v>1</v>
      </c>
      <c r="BS62" s="124"/>
      <c r="BT62" s="58">
        <v>1</v>
      </c>
      <c r="BU62" s="117" t="s">
        <v>866</v>
      </c>
      <c r="BW62" s="59"/>
      <c r="BX62" s="59"/>
      <c r="BY62" s="59"/>
      <c r="BZ62" s="59"/>
      <c r="CA62" s="59"/>
      <c r="CB62" s="59"/>
      <c r="CC62" s="59"/>
      <c r="CD62" s="59"/>
    </row>
    <row r="63" spans="1:82" s="51" customFormat="1" ht="37" customHeight="1" x14ac:dyDescent="0.2">
      <c r="A63" s="51">
        <v>60</v>
      </c>
      <c r="B63" s="51">
        <v>59</v>
      </c>
      <c r="C63" s="51" t="s">
        <v>120</v>
      </c>
      <c r="D63" s="57">
        <v>1</v>
      </c>
      <c r="E63" s="124">
        <v>1</v>
      </c>
      <c r="F63" s="124">
        <v>1</v>
      </c>
      <c r="G63" s="124">
        <v>1</v>
      </c>
      <c r="H63" s="124">
        <v>1</v>
      </c>
      <c r="I63" s="124">
        <v>1</v>
      </c>
      <c r="J63" s="124"/>
      <c r="K63" s="58"/>
      <c r="L63" s="124"/>
      <c r="M63" s="124"/>
      <c r="N63" s="124"/>
      <c r="O63" s="124"/>
      <c r="P63" s="124"/>
      <c r="Q63" s="124"/>
      <c r="R63" s="124"/>
      <c r="S63" s="124"/>
      <c r="T63" s="124"/>
      <c r="U63" s="124"/>
      <c r="V63" s="57"/>
      <c r="W63" s="124"/>
      <c r="X63" s="58"/>
      <c r="Y63" s="56" t="s">
        <v>81</v>
      </c>
      <c r="Z63" s="57"/>
      <c r="AA63" s="124"/>
      <c r="AB63" s="124"/>
      <c r="AC63" s="124"/>
      <c r="AD63" s="124"/>
      <c r="AE63" s="124"/>
      <c r="AF63" s="58"/>
      <c r="AG63" s="124"/>
      <c r="AH63" s="124"/>
      <c r="AI63" s="124"/>
      <c r="AJ63" s="124"/>
      <c r="AK63" s="124"/>
      <c r="AL63" s="124"/>
      <c r="AM63" s="57"/>
      <c r="AN63" s="124"/>
      <c r="AO63" s="124"/>
      <c r="AP63" s="124"/>
      <c r="AQ63" s="124"/>
      <c r="AR63" s="124"/>
      <c r="AS63" s="124"/>
      <c r="AT63" s="124"/>
      <c r="AU63" s="124"/>
      <c r="AV63" s="58">
        <v>1</v>
      </c>
      <c r="AW63" s="124"/>
      <c r="AX63" s="124"/>
      <c r="AY63" s="124"/>
      <c r="AZ63" s="124"/>
      <c r="BA63" s="124"/>
      <c r="BB63" s="124"/>
      <c r="BC63" s="124"/>
      <c r="BD63" s="124"/>
      <c r="BE63" s="124"/>
      <c r="BF63" s="124"/>
      <c r="BG63" s="124"/>
      <c r="BH63" s="58"/>
      <c r="BI63" s="124"/>
      <c r="BJ63" s="124"/>
      <c r="BK63" s="124"/>
      <c r="BL63" s="124"/>
      <c r="BM63" s="124"/>
      <c r="BN63" s="58"/>
      <c r="BO63" s="124"/>
      <c r="BP63" s="124">
        <v>1</v>
      </c>
      <c r="BQ63" s="124"/>
      <c r="BR63" s="124">
        <v>1</v>
      </c>
      <c r="BS63" s="124"/>
      <c r="BT63" s="58">
        <v>1</v>
      </c>
      <c r="BU63" s="117" t="s">
        <v>867</v>
      </c>
      <c r="BW63" s="59"/>
      <c r="BX63" s="59"/>
      <c r="BY63" s="59"/>
      <c r="BZ63" s="59"/>
      <c r="CA63" s="59"/>
      <c r="CB63" s="59"/>
      <c r="CC63" s="59"/>
      <c r="CD63" s="59"/>
    </row>
    <row r="64" spans="1:82" s="51" customFormat="1" ht="37" customHeight="1" x14ac:dyDescent="0.2">
      <c r="A64" s="51">
        <v>61</v>
      </c>
      <c r="B64" s="51">
        <v>60</v>
      </c>
      <c r="C64" s="51" t="s">
        <v>120</v>
      </c>
      <c r="D64" s="57">
        <v>1</v>
      </c>
      <c r="E64" s="124"/>
      <c r="F64" s="124">
        <v>1</v>
      </c>
      <c r="G64" s="124"/>
      <c r="H64" s="124">
        <v>1</v>
      </c>
      <c r="I64" s="124">
        <v>1</v>
      </c>
      <c r="J64" s="124"/>
      <c r="K64" s="58"/>
      <c r="L64" s="124"/>
      <c r="M64" s="124"/>
      <c r="N64" s="124"/>
      <c r="O64" s="124"/>
      <c r="P64" s="124"/>
      <c r="Q64" s="124"/>
      <c r="R64" s="124"/>
      <c r="S64" s="124"/>
      <c r="T64" s="124"/>
      <c r="U64" s="124"/>
      <c r="V64" s="57"/>
      <c r="W64" s="124"/>
      <c r="X64" s="58"/>
      <c r="Y64" s="56" t="s">
        <v>121</v>
      </c>
      <c r="Z64" s="57"/>
      <c r="AA64" s="124"/>
      <c r="AB64" s="124"/>
      <c r="AC64" s="124"/>
      <c r="AD64" s="124"/>
      <c r="AE64" s="124"/>
      <c r="AF64" s="58"/>
      <c r="AG64" s="124"/>
      <c r="AH64" s="124"/>
      <c r="AI64" s="124"/>
      <c r="AJ64" s="124"/>
      <c r="AK64" s="124"/>
      <c r="AL64" s="124"/>
      <c r="AM64" s="57">
        <v>1</v>
      </c>
      <c r="AN64" s="124">
        <v>1</v>
      </c>
      <c r="AO64" s="124"/>
      <c r="AP64" s="124"/>
      <c r="AQ64" s="124"/>
      <c r="AR64" s="124"/>
      <c r="AS64" s="124"/>
      <c r="AT64" s="124"/>
      <c r="AU64" s="124"/>
      <c r="AV64" s="58"/>
      <c r="AW64" s="124"/>
      <c r="AX64" s="124"/>
      <c r="AY64" s="124"/>
      <c r="AZ64" s="124"/>
      <c r="BA64" s="124"/>
      <c r="BB64" s="124"/>
      <c r="BC64" s="124"/>
      <c r="BD64" s="124"/>
      <c r="BE64" s="124"/>
      <c r="BF64" s="124"/>
      <c r="BG64" s="124"/>
      <c r="BH64" s="58"/>
      <c r="BI64" s="124"/>
      <c r="BJ64" s="124"/>
      <c r="BK64" s="124"/>
      <c r="BL64" s="124"/>
      <c r="BM64" s="124"/>
      <c r="BN64" s="58"/>
      <c r="BO64" s="124"/>
      <c r="BP64" s="124">
        <v>1</v>
      </c>
      <c r="BQ64" s="124"/>
      <c r="BR64" s="124">
        <v>1</v>
      </c>
      <c r="BS64" s="124"/>
      <c r="BT64" s="58">
        <v>1</v>
      </c>
      <c r="BU64" s="117" t="s">
        <v>868</v>
      </c>
      <c r="BW64" s="59"/>
      <c r="BX64" s="59"/>
      <c r="BY64" s="59"/>
      <c r="BZ64" s="59"/>
      <c r="CA64" s="59"/>
      <c r="CB64" s="59"/>
      <c r="CC64" s="59"/>
      <c r="CD64" s="59"/>
    </row>
    <row r="65" spans="1:82" s="51" customFormat="1" ht="37" customHeight="1" x14ac:dyDescent="0.2">
      <c r="A65" s="51">
        <v>62</v>
      </c>
      <c r="B65" s="51">
        <v>61</v>
      </c>
      <c r="C65" s="51" t="s">
        <v>120</v>
      </c>
      <c r="D65" s="57"/>
      <c r="E65" s="124"/>
      <c r="F65" s="124">
        <v>1</v>
      </c>
      <c r="G65" s="124"/>
      <c r="H65" s="124">
        <v>1</v>
      </c>
      <c r="I65" s="124">
        <v>1</v>
      </c>
      <c r="J65" s="124"/>
      <c r="K65" s="58"/>
      <c r="L65" s="124"/>
      <c r="M65" s="124"/>
      <c r="N65" s="124"/>
      <c r="O65" s="124"/>
      <c r="P65" s="124"/>
      <c r="Q65" s="124"/>
      <c r="R65" s="124"/>
      <c r="S65" s="124"/>
      <c r="T65" s="124"/>
      <c r="U65" s="124"/>
      <c r="V65" s="57"/>
      <c r="W65" s="124"/>
      <c r="X65" s="58"/>
      <c r="Y65" s="56" t="s">
        <v>81</v>
      </c>
      <c r="Z65" s="57"/>
      <c r="AA65" s="124"/>
      <c r="AB65" s="124"/>
      <c r="AC65" s="124"/>
      <c r="AD65" s="124"/>
      <c r="AE65" s="124"/>
      <c r="AF65" s="58"/>
      <c r="AG65" s="124"/>
      <c r="AH65" s="124"/>
      <c r="AI65" s="124"/>
      <c r="AJ65" s="124"/>
      <c r="AK65" s="124"/>
      <c r="AL65" s="124"/>
      <c r="AM65" s="57"/>
      <c r="AN65" s="124"/>
      <c r="AO65" s="124"/>
      <c r="AP65" s="124"/>
      <c r="AQ65" s="124"/>
      <c r="AR65" s="124"/>
      <c r="AS65" s="124"/>
      <c r="AT65" s="124"/>
      <c r="AU65" s="124"/>
      <c r="AV65" s="58">
        <v>1</v>
      </c>
      <c r="AW65" s="124"/>
      <c r="AX65" s="124"/>
      <c r="AY65" s="124"/>
      <c r="AZ65" s="124"/>
      <c r="BA65" s="124"/>
      <c r="BB65" s="124"/>
      <c r="BC65" s="124"/>
      <c r="BD65" s="124"/>
      <c r="BE65" s="124"/>
      <c r="BF65" s="124"/>
      <c r="BG65" s="124"/>
      <c r="BH65" s="58"/>
      <c r="BI65" s="124"/>
      <c r="BJ65" s="124"/>
      <c r="BK65" s="124"/>
      <c r="BL65" s="124"/>
      <c r="BM65" s="124"/>
      <c r="BN65" s="58"/>
      <c r="BO65" s="124"/>
      <c r="BP65" s="124">
        <v>1</v>
      </c>
      <c r="BQ65" s="124"/>
      <c r="BR65" s="124">
        <v>1</v>
      </c>
      <c r="BS65" s="124"/>
      <c r="BT65" s="58">
        <v>1</v>
      </c>
      <c r="BU65" s="117" t="s">
        <v>1289</v>
      </c>
      <c r="BW65" s="59"/>
      <c r="BX65" s="59"/>
      <c r="BY65" s="59"/>
      <c r="BZ65" s="59"/>
      <c r="CA65" s="59"/>
      <c r="CB65" s="59"/>
      <c r="CC65" s="59"/>
      <c r="CD65" s="59"/>
    </row>
    <row r="66" spans="1:82" s="51" customFormat="1" ht="37" customHeight="1" x14ac:dyDescent="0.2">
      <c r="A66" s="51">
        <v>63</v>
      </c>
      <c r="B66" s="51">
        <v>62</v>
      </c>
      <c r="C66" s="51" t="s">
        <v>120</v>
      </c>
      <c r="D66" s="57">
        <v>1</v>
      </c>
      <c r="E66" s="124"/>
      <c r="F66" s="124">
        <v>1</v>
      </c>
      <c r="G66" s="124"/>
      <c r="H66" s="124"/>
      <c r="I66" s="124">
        <v>1</v>
      </c>
      <c r="J66" s="124"/>
      <c r="K66" s="58"/>
      <c r="L66" s="124"/>
      <c r="M66" s="124"/>
      <c r="N66" s="124"/>
      <c r="O66" s="124"/>
      <c r="P66" s="124"/>
      <c r="Q66" s="124"/>
      <c r="R66" s="124"/>
      <c r="S66" s="124"/>
      <c r="T66" s="124"/>
      <c r="U66" s="124"/>
      <c r="V66" s="57"/>
      <c r="W66" s="124"/>
      <c r="X66" s="58"/>
      <c r="Y66" s="56" t="s">
        <v>81</v>
      </c>
      <c r="Z66" s="57"/>
      <c r="AA66" s="124"/>
      <c r="AB66" s="124"/>
      <c r="AC66" s="124"/>
      <c r="AD66" s="124"/>
      <c r="AE66" s="124"/>
      <c r="AF66" s="58"/>
      <c r="AG66" s="124"/>
      <c r="AH66" s="124"/>
      <c r="AI66" s="124"/>
      <c r="AJ66" s="124"/>
      <c r="AK66" s="124"/>
      <c r="AL66" s="124"/>
      <c r="AM66" s="57"/>
      <c r="AN66" s="124"/>
      <c r="AO66" s="124"/>
      <c r="AP66" s="124"/>
      <c r="AQ66" s="124"/>
      <c r="AR66" s="124"/>
      <c r="AS66" s="124"/>
      <c r="AT66" s="124"/>
      <c r="AU66" s="124"/>
      <c r="AV66" s="58">
        <v>1</v>
      </c>
      <c r="AW66" s="124"/>
      <c r="AX66" s="124"/>
      <c r="AY66" s="124"/>
      <c r="AZ66" s="124"/>
      <c r="BA66" s="124"/>
      <c r="BB66" s="124"/>
      <c r="BC66" s="124"/>
      <c r="BD66" s="124"/>
      <c r="BE66" s="124"/>
      <c r="BF66" s="124"/>
      <c r="BG66" s="124"/>
      <c r="BH66" s="58"/>
      <c r="BI66" s="124"/>
      <c r="BJ66" s="124"/>
      <c r="BK66" s="124"/>
      <c r="BL66" s="124"/>
      <c r="BM66" s="124"/>
      <c r="BN66" s="58"/>
      <c r="BO66" s="124"/>
      <c r="BP66" s="124">
        <v>1</v>
      </c>
      <c r="BQ66" s="124"/>
      <c r="BR66" s="124">
        <v>1</v>
      </c>
      <c r="BS66" s="124"/>
      <c r="BT66" s="58">
        <v>1</v>
      </c>
      <c r="BU66" s="88" t="s">
        <v>869</v>
      </c>
      <c r="BW66" s="59"/>
      <c r="BX66" s="59"/>
      <c r="BY66" s="59"/>
      <c r="BZ66" s="59"/>
      <c r="CA66" s="59"/>
      <c r="CB66" s="59"/>
      <c r="CC66" s="59"/>
      <c r="CD66" s="59"/>
    </row>
    <row r="67" spans="1:82" s="51" customFormat="1" ht="37" customHeight="1" x14ac:dyDescent="0.2">
      <c r="A67" s="51">
        <v>64</v>
      </c>
      <c r="B67" s="51">
        <v>63</v>
      </c>
      <c r="C67" s="51" t="s">
        <v>120</v>
      </c>
      <c r="D67" s="57">
        <v>1</v>
      </c>
      <c r="E67" s="124">
        <v>1</v>
      </c>
      <c r="F67" s="124">
        <v>1</v>
      </c>
      <c r="G67" s="124"/>
      <c r="H67" s="124">
        <v>1</v>
      </c>
      <c r="I67" s="124">
        <v>1</v>
      </c>
      <c r="J67" s="124"/>
      <c r="K67" s="58"/>
      <c r="L67" s="124"/>
      <c r="M67" s="124"/>
      <c r="N67" s="124"/>
      <c r="O67" s="124"/>
      <c r="P67" s="124"/>
      <c r="Q67" s="124"/>
      <c r="R67" s="124"/>
      <c r="S67" s="124"/>
      <c r="T67" s="124"/>
      <c r="U67" s="124"/>
      <c r="V67" s="57"/>
      <c r="W67" s="124"/>
      <c r="X67" s="58"/>
      <c r="Y67" s="56" t="s">
        <v>81</v>
      </c>
      <c r="Z67" s="57"/>
      <c r="AA67" s="124"/>
      <c r="AB67" s="124"/>
      <c r="AC67" s="124"/>
      <c r="AD67" s="124"/>
      <c r="AE67" s="124"/>
      <c r="AF67" s="58"/>
      <c r="AG67" s="124"/>
      <c r="AH67" s="124"/>
      <c r="AI67" s="124"/>
      <c r="AJ67" s="124"/>
      <c r="AK67" s="124"/>
      <c r="AL67" s="124"/>
      <c r="AM67" s="57"/>
      <c r="AN67" s="124"/>
      <c r="AO67" s="124"/>
      <c r="AP67" s="124"/>
      <c r="AQ67" s="124"/>
      <c r="AR67" s="124"/>
      <c r="AS67" s="124"/>
      <c r="AT67" s="124"/>
      <c r="AU67" s="124"/>
      <c r="AV67" s="58">
        <v>1</v>
      </c>
      <c r="AW67" s="124"/>
      <c r="AX67" s="124"/>
      <c r="AY67" s="124"/>
      <c r="AZ67" s="124"/>
      <c r="BA67" s="124"/>
      <c r="BB67" s="124"/>
      <c r="BC67" s="124"/>
      <c r="BD67" s="124"/>
      <c r="BE67" s="124"/>
      <c r="BF67" s="124"/>
      <c r="BG67" s="124"/>
      <c r="BH67" s="58"/>
      <c r="BI67" s="124"/>
      <c r="BJ67" s="124"/>
      <c r="BK67" s="124"/>
      <c r="BL67" s="124"/>
      <c r="BM67" s="124"/>
      <c r="BN67" s="58"/>
      <c r="BO67" s="124"/>
      <c r="BP67" s="124">
        <v>1</v>
      </c>
      <c r="BQ67" s="124"/>
      <c r="BR67" s="124">
        <v>1</v>
      </c>
      <c r="BS67" s="124"/>
      <c r="BT67" s="58">
        <v>1</v>
      </c>
      <c r="BU67" s="117" t="s">
        <v>889</v>
      </c>
      <c r="BW67" s="59"/>
      <c r="BX67" s="59"/>
      <c r="BY67" s="59"/>
      <c r="BZ67" s="59"/>
      <c r="CA67" s="59"/>
      <c r="CB67" s="59"/>
      <c r="CC67" s="59"/>
      <c r="CD67" s="59"/>
    </row>
    <row r="68" spans="1:82" s="51" customFormat="1" ht="37" customHeight="1" x14ac:dyDescent="0.2">
      <c r="A68" s="51">
        <v>65</v>
      </c>
      <c r="B68" s="51">
        <v>64</v>
      </c>
      <c r="C68" s="51" t="s">
        <v>120</v>
      </c>
      <c r="D68" s="57">
        <v>1</v>
      </c>
      <c r="E68" s="124"/>
      <c r="F68" s="124">
        <v>1</v>
      </c>
      <c r="G68" s="124"/>
      <c r="H68" s="124">
        <v>1</v>
      </c>
      <c r="I68" s="124">
        <v>1</v>
      </c>
      <c r="J68" s="124"/>
      <c r="K68" s="58"/>
      <c r="L68" s="124"/>
      <c r="M68" s="124"/>
      <c r="N68" s="124"/>
      <c r="O68" s="124"/>
      <c r="P68" s="124">
        <v>1</v>
      </c>
      <c r="Q68" s="124"/>
      <c r="R68" s="124"/>
      <c r="S68" s="124">
        <v>1</v>
      </c>
      <c r="T68" s="124"/>
      <c r="U68" s="124"/>
      <c r="V68" s="57"/>
      <c r="W68" s="124"/>
      <c r="X68" s="58"/>
      <c r="Y68" s="56" t="s">
        <v>122</v>
      </c>
      <c r="Z68" s="57"/>
      <c r="AA68" s="124"/>
      <c r="AB68" s="124"/>
      <c r="AC68" s="124"/>
      <c r="AD68" s="124"/>
      <c r="AE68" s="124"/>
      <c r="AF68" s="58"/>
      <c r="AG68" s="124"/>
      <c r="AH68" s="124"/>
      <c r="AI68" s="124"/>
      <c r="AJ68" s="124"/>
      <c r="AK68" s="124"/>
      <c r="AL68" s="124"/>
      <c r="AM68" s="57">
        <v>1</v>
      </c>
      <c r="AN68" s="124"/>
      <c r="AO68" s="124">
        <v>1</v>
      </c>
      <c r="AP68" s="124"/>
      <c r="AQ68" s="124"/>
      <c r="AR68" s="124">
        <v>1</v>
      </c>
      <c r="AS68" s="124"/>
      <c r="AT68" s="124"/>
      <c r="AU68" s="124"/>
      <c r="AV68" s="58"/>
      <c r="AW68" s="124"/>
      <c r="AX68" s="124"/>
      <c r="AY68" s="124"/>
      <c r="AZ68" s="124"/>
      <c r="BA68" s="124"/>
      <c r="BB68" s="124"/>
      <c r="BC68" s="124"/>
      <c r="BD68" s="124"/>
      <c r="BE68" s="124"/>
      <c r="BF68" s="124"/>
      <c r="BG68" s="124"/>
      <c r="BH68" s="58"/>
      <c r="BI68" s="124"/>
      <c r="BJ68" s="124"/>
      <c r="BK68" s="124"/>
      <c r="BL68" s="124"/>
      <c r="BM68" s="124"/>
      <c r="BN68" s="58"/>
      <c r="BO68" s="124"/>
      <c r="BP68" s="124">
        <v>1</v>
      </c>
      <c r="BQ68" s="124"/>
      <c r="BR68" s="124">
        <v>1</v>
      </c>
      <c r="BS68" s="124"/>
      <c r="BT68" s="58">
        <v>1</v>
      </c>
      <c r="BU68" s="117" t="s">
        <v>870</v>
      </c>
      <c r="BW68" s="59"/>
      <c r="BX68" s="59"/>
      <c r="BY68" s="59"/>
      <c r="BZ68" s="59"/>
      <c r="CA68" s="59"/>
      <c r="CB68" s="59"/>
      <c r="CC68" s="59"/>
      <c r="CD68" s="59"/>
    </row>
    <row r="69" spans="1:82" s="51" customFormat="1" ht="37" customHeight="1" x14ac:dyDescent="0.2">
      <c r="A69" s="51">
        <v>66</v>
      </c>
      <c r="B69" s="61">
        <v>65</v>
      </c>
      <c r="C69" s="51" t="s">
        <v>120</v>
      </c>
      <c r="D69" s="57">
        <v>1</v>
      </c>
      <c r="E69" s="124">
        <v>1</v>
      </c>
      <c r="F69" s="124">
        <v>1</v>
      </c>
      <c r="G69" s="124"/>
      <c r="H69" s="124">
        <v>1</v>
      </c>
      <c r="I69" s="124">
        <v>1</v>
      </c>
      <c r="J69" s="124"/>
      <c r="K69" s="58"/>
      <c r="L69" s="124">
        <v>1</v>
      </c>
      <c r="M69" s="124"/>
      <c r="N69" s="124"/>
      <c r="O69" s="124"/>
      <c r="P69" s="124"/>
      <c r="Q69" s="124"/>
      <c r="R69" s="124"/>
      <c r="S69" s="124"/>
      <c r="T69" s="124"/>
      <c r="U69" s="124"/>
      <c r="V69" s="57"/>
      <c r="W69" s="124"/>
      <c r="X69" s="58"/>
      <c r="Y69" s="56" t="s">
        <v>81</v>
      </c>
      <c r="Z69" s="57"/>
      <c r="AA69" s="124"/>
      <c r="AB69" s="124"/>
      <c r="AC69" s="124"/>
      <c r="AD69" s="124"/>
      <c r="AE69" s="124"/>
      <c r="AF69" s="58"/>
      <c r="AG69" s="124"/>
      <c r="AH69" s="124"/>
      <c r="AI69" s="124"/>
      <c r="AJ69" s="124"/>
      <c r="AK69" s="124"/>
      <c r="AL69" s="124"/>
      <c r="AM69" s="57"/>
      <c r="AN69" s="124"/>
      <c r="AO69" s="124"/>
      <c r="AP69" s="124"/>
      <c r="AQ69" s="124"/>
      <c r="AR69" s="124"/>
      <c r="AS69" s="124"/>
      <c r="AT69" s="124"/>
      <c r="AU69" s="124"/>
      <c r="AV69" s="58">
        <v>1</v>
      </c>
      <c r="AW69" s="124"/>
      <c r="AX69" s="124"/>
      <c r="AY69" s="124"/>
      <c r="AZ69" s="124"/>
      <c r="BA69" s="124"/>
      <c r="BB69" s="124"/>
      <c r="BC69" s="124"/>
      <c r="BD69" s="124"/>
      <c r="BE69" s="124"/>
      <c r="BF69" s="124"/>
      <c r="BG69" s="124"/>
      <c r="BH69" s="58"/>
      <c r="BI69" s="124"/>
      <c r="BJ69" s="124"/>
      <c r="BK69" s="124"/>
      <c r="BL69" s="124"/>
      <c r="BM69" s="124"/>
      <c r="BN69" s="58"/>
      <c r="BO69" s="124">
        <v>1</v>
      </c>
      <c r="BP69" s="124">
        <v>1</v>
      </c>
      <c r="BQ69" s="124"/>
      <c r="BR69" s="124">
        <v>1</v>
      </c>
      <c r="BS69" s="124"/>
      <c r="BT69" s="58">
        <v>1</v>
      </c>
      <c r="BU69" s="117" t="s">
        <v>871</v>
      </c>
      <c r="BW69" s="59"/>
      <c r="BX69" s="59"/>
      <c r="BY69" s="59"/>
      <c r="BZ69" s="59"/>
      <c r="CA69" s="59"/>
      <c r="CB69" s="59"/>
      <c r="CC69" s="59"/>
      <c r="CD69" s="59"/>
    </row>
    <row r="70" spans="1:82" s="51" customFormat="1" ht="37" customHeight="1" x14ac:dyDescent="0.2">
      <c r="A70" s="51">
        <v>67</v>
      </c>
      <c r="B70" s="61" t="s">
        <v>891</v>
      </c>
      <c r="D70" s="57"/>
      <c r="E70" s="124"/>
      <c r="F70" s="124"/>
      <c r="G70" s="124"/>
      <c r="H70" s="124"/>
      <c r="I70" s="124"/>
      <c r="J70" s="124"/>
      <c r="K70" s="58"/>
      <c r="L70" s="124"/>
      <c r="M70" s="124"/>
      <c r="N70" s="124"/>
      <c r="O70" s="124"/>
      <c r="P70" s="124"/>
      <c r="Q70" s="124"/>
      <c r="R70" s="124"/>
      <c r="S70" s="124"/>
      <c r="T70" s="124"/>
      <c r="U70" s="124"/>
      <c r="V70" s="57"/>
      <c r="W70" s="124"/>
      <c r="X70" s="58"/>
      <c r="Y70" s="56"/>
      <c r="Z70" s="57"/>
      <c r="AA70" s="124"/>
      <c r="AB70" s="124"/>
      <c r="AC70" s="124"/>
      <c r="AD70" s="124"/>
      <c r="AE70" s="124"/>
      <c r="AF70" s="58"/>
      <c r="AG70" s="124"/>
      <c r="AH70" s="124"/>
      <c r="AI70" s="124"/>
      <c r="AJ70" s="124"/>
      <c r="AK70" s="124"/>
      <c r="AL70" s="124"/>
      <c r="AM70" s="57"/>
      <c r="AN70" s="124"/>
      <c r="AO70" s="124"/>
      <c r="AP70" s="124"/>
      <c r="AQ70" s="124"/>
      <c r="AR70" s="124"/>
      <c r="AS70" s="124"/>
      <c r="AT70" s="124"/>
      <c r="AU70" s="124"/>
      <c r="AV70" s="58"/>
      <c r="AW70" s="124"/>
      <c r="AX70" s="124"/>
      <c r="AY70" s="124"/>
      <c r="AZ70" s="124"/>
      <c r="BA70" s="124"/>
      <c r="BB70" s="124"/>
      <c r="BC70" s="124"/>
      <c r="BD70" s="124"/>
      <c r="BE70" s="124"/>
      <c r="BF70" s="124"/>
      <c r="BG70" s="124"/>
      <c r="BH70" s="58"/>
      <c r="BI70" s="124"/>
      <c r="BJ70" s="124"/>
      <c r="BK70" s="124"/>
      <c r="BL70" s="124"/>
      <c r="BM70" s="124"/>
      <c r="BN70" s="58"/>
      <c r="BO70" s="124"/>
      <c r="BP70" s="124"/>
      <c r="BQ70" s="124"/>
      <c r="BR70" s="124"/>
      <c r="BS70" s="124"/>
      <c r="BT70" s="58"/>
      <c r="BU70" s="117" t="s">
        <v>872</v>
      </c>
      <c r="BW70" s="59"/>
      <c r="BX70" s="59"/>
      <c r="BY70" s="59"/>
      <c r="BZ70" s="59"/>
      <c r="CA70" s="59"/>
      <c r="CB70" s="59"/>
      <c r="CC70" s="59"/>
      <c r="CD70" s="59"/>
    </row>
    <row r="71" spans="1:82" s="51" customFormat="1" ht="37" customHeight="1" x14ac:dyDescent="0.2">
      <c r="A71" s="51">
        <v>68</v>
      </c>
      <c r="B71" s="61">
        <v>66</v>
      </c>
      <c r="C71" s="51" t="s">
        <v>120</v>
      </c>
      <c r="D71" s="57">
        <v>1</v>
      </c>
      <c r="E71" s="124">
        <v>1</v>
      </c>
      <c r="F71" s="124">
        <v>1</v>
      </c>
      <c r="G71" s="124"/>
      <c r="H71" s="124"/>
      <c r="I71" s="124">
        <v>1</v>
      </c>
      <c r="J71" s="124"/>
      <c r="K71" s="58"/>
      <c r="L71" s="124">
        <v>1</v>
      </c>
      <c r="M71" s="124"/>
      <c r="N71" s="124"/>
      <c r="O71" s="124"/>
      <c r="P71" s="124">
        <v>1</v>
      </c>
      <c r="Q71" s="124"/>
      <c r="R71" s="124"/>
      <c r="S71" s="124">
        <v>1</v>
      </c>
      <c r="T71" s="124"/>
      <c r="U71" s="124"/>
      <c r="V71" s="57"/>
      <c r="W71" s="124"/>
      <c r="X71" s="58"/>
      <c r="Y71" s="56" t="s">
        <v>81</v>
      </c>
      <c r="Z71" s="57"/>
      <c r="AA71" s="124"/>
      <c r="AB71" s="124"/>
      <c r="AC71" s="124"/>
      <c r="AD71" s="124"/>
      <c r="AE71" s="124"/>
      <c r="AF71" s="58"/>
      <c r="AG71" s="124"/>
      <c r="AH71" s="124"/>
      <c r="AI71" s="124"/>
      <c r="AJ71" s="124"/>
      <c r="AK71" s="124"/>
      <c r="AL71" s="124"/>
      <c r="AM71" s="57"/>
      <c r="AN71" s="124"/>
      <c r="AO71" s="124"/>
      <c r="AP71" s="124"/>
      <c r="AQ71" s="124"/>
      <c r="AR71" s="124"/>
      <c r="AS71" s="124"/>
      <c r="AT71" s="124"/>
      <c r="AU71" s="124"/>
      <c r="AV71" s="58">
        <v>1</v>
      </c>
      <c r="AW71" s="124"/>
      <c r="AX71" s="124"/>
      <c r="AY71" s="124"/>
      <c r="AZ71" s="124"/>
      <c r="BA71" s="124"/>
      <c r="BB71" s="124"/>
      <c r="BC71" s="124"/>
      <c r="BD71" s="124"/>
      <c r="BE71" s="124"/>
      <c r="BF71" s="124"/>
      <c r="BG71" s="124"/>
      <c r="BH71" s="58"/>
      <c r="BI71" s="124"/>
      <c r="BJ71" s="124"/>
      <c r="BK71" s="124"/>
      <c r="BL71" s="124"/>
      <c r="BM71" s="124"/>
      <c r="BN71" s="58"/>
      <c r="BO71" s="124">
        <v>1</v>
      </c>
      <c r="BP71" s="124">
        <v>1</v>
      </c>
      <c r="BQ71" s="124"/>
      <c r="BR71" s="124">
        <v>1</v>
      </c>
      <c r="BS71" s="124"/>
      <c r="BT71" s="58">
        <v>1</v>
      </c>
      <c r="BU71" s="117" t="s">
        <v>873</v>
      </c>
      <c r="BW71" s="59"/>
      <c r="BX71" s="59"/>
      <c r="BY71" s="59"/>
      <c r="BZ71" s="59"/>
      <c r="CA71" s="59"/>
      <c r="CB71" s="59"/>
      <c r="CC71" s="59"/>
      <c r="CD71" s="59"/>
    </row>
    <row r="72" spans="1:82" s="51" customFormat="1" ht="37" customHeight="1" x14ac:dyDescent="0.2">
      <c r="A72" s="51">
        <v>69</v>
      </c>
      <c r="B72" s="61">
        <v>67</v>
      </c>
      <c r="C72" s="51" t="s">
        <v>120</v>
      </c>
      <c r="D72" s="57">
        <v>1</v>
      </c>
      <c r="E72" s="124">
        <v>1</v>
      </c>
      <c r="F72" s="124">
        <v>1</v>
      </c>
      <c r="G72" s="124">
        <v>1</v>
      </c>
      <c r="H72" s="124"/>
      <c r="I72" s="124">
        <v>1</v>
      </c>
      <c r="J72" s="124"/>
      <c r="K72" s="58"/>
      <c r="L72" s="124"/>
      <c r="M72" s="124"/>
      <c r="N72" s="124"/>
      <c r="O72" s="124"/>
      <c r="P72" s="124">
        <v>1</v>
      </c>
      <c r="Q72" s="124"/>
      <c r="R72" s="124"/>
      <c r="S72" s="124">
        <v>1</v>
      </c>
      <c r="T72" s="124"/>
      <c r="U72" s="124"/>
      <c r="V72" s="57"/>
      <c r="W72" s="124"/>
      <c r="X72" s="58"/>
      <c r="Y72" s="56" t="s">
        <v>81</v>
      </c>
      <c r="Z72" s="57"/>
      <c r="AA72" s="124"/>
      <c r="AB72" s="124"/>
      <c r="AC72" s="124"/>
      <c r="AD72" s="124"/>
      <c r="AE72" s="124"/>
      <c r="AF72" s="58"/>
      <c r="AG72" s="124"/>
      <c r="AH72" s="124"/>
      <c r="AI72" s="124"/>
      <c r="AJ72" s="124"/>
      <c r="AK72" s="124"/>
      <c r="AL72" s="124"/>
      <c r="AM72" s="57"/>
      <c r="AN72" s="124"/>
      <c r="AO72" s="124"/>
      <c r="AP72" s="124"/>
      <c r="AQ72" s="124"/>
      <c r="AR72" s="124"/>
      <c r="AS72" s="124"/>
      <c r="AT72" s="124"/>
      <c r="AU72" s="124"/>
      <c r="AV72" s="58">
        <v>1</v>
      </c>
      <c r="AW72" s="124"/>
      <c r="AX72" s="124"/>
      <c r="AY72" s="124"/>
      <c r="AZ72" s="124"/>
      <c r="BA72" s="124"/>
      <c r="BB72" s="124"/>
      <c r="BC72" s="124"/>
      <c r="BD72" s="124"/>
      <c r="BE72" s="124"/>
      <c r="BF72" s="124"/>
      <c r="BG72" s="124"/>
      <c r="BH72" s="58"/>
      <c r="BI72" s="124"/>
      <c r="BJ72" s="124"/>
      <c r="BK72" s="124"/>
      <c r="BL72" s="124"/>
      <c r="BM72" s="124"/>
      <c r="BN72" s="58"/>
      <c r="BO72" s="124">
        <v>1</v>
      </c>
      <c r="BP72" s="124">
        <v>1</v>
      </c>
      <c r="BQ72" s="124"/>
      <c r="BR72" s="124">
        <v>1</v>
      </c>
      <c r="BS72" s="124"/>
      <c r="BT72" s="58">
        <v>1</v>
      </c>
      <c r="BU72" s="117" t="s">
        <v>874</v>
      </c>
      <c r="BW72" s="59"/>
      <c r="BX72" s="59"/>
      <c r="BY72" s="59"/>
      <c r="BZ72" s="59"/>
      <c r="CA72" s="59"/>
      <c r="CB72" s="59"/>
      <c r="CC72" s="59"/>
      <c r="CD72" s="59"/>
    </row>
    <row r="73" spans="1:82" s="51" customFormat="1" ht="37" customHeight="1" x14ac:dyDescent="0.2">
      <c r="A73" s="51">
        <v>70</v>
      </c>
      <c r="B73" s="61">
        <v>68</v>
      </c>
      <c r="C73" s="51" t="s">
        <v>120</v>
      </c>
      <c r="D73" s="57">
        <v>1</v>
      </c>
      <c r="E73" s="124">
        <v>1</v>
      </c>
      <c r="F73" s="124">
        <v>1</v>
      </c>
      <c r="G73" s="124"/>
      <c r="H73" s="124">
        <v>1</v>
      </c>
      <c r="I73" s="124">
        <v>1</v>
      </c>
      <c r="J73" s="124"/>
      <c r="K73" s="58"/>
      <c r="L73" s="124"/>
      <c r="M73" s="124"/>
      <c r="N73" s="124"/>
      <c r="O73" s="124"/>
      <c r="P73" s="124"/>
      <c r="Q73" s="124"/>
      <c r="R73" s="124"/>
      <c r="S73" s="124"/>
      <c r="T73" s="124"/>
      <c r="U73" s="124"/>
      <c r="V73" s="57"/>
      <c r="W73" s="124"/>
      <c r="X73" s="58"/>
      <c r="Y73" s="56" t="s">
        <v>81</v>
      </c>
      <c r="Z73" s="57"/>
      <c r="AA73" s="124"/>
      <c r="AB73" s="124"/>
      <c r="AC73" s="124"/>
      <c r="AD73" s="124"/>
      <c r="AE73" s="124"/>
      <c r="AF73" s="58"/>
      <c r="AG73" s="124"/>
      <c r="AH73" s="124"/>
      <c r="AI73" s="124"/>
      <c r="AJ73" s="124"/>
      <c r="AK73" s="124"/>
      <c r="AL73" s="124"/>
      <c r="AM73" s="57"/>
      <c r="AN73" s="124"/>
      <c r="AO73" s="124"/>
      <c r="AP73" s="124"/>
      <c r="AQ73" s="124"/>
      <c r="AR73" s="124"/>
      <c r="AS73" s="124"/>
      <c r="AT73" s="124"/>
      <c r="AU73" s="124"/>
      <c r="AV73" s="58">
        <v>1</v>
      </c>
      <c r="AW73" s="124"/>
      <c r="AX73" s="124"/>
      <c r="AY73" s="124"/>
      <c r="AZ73" s="124"/>
      <c r="BA73" s="124"/>
      <c r="BB73" s="124"/>
      <c r="BC73" s="124"/>
      <c r="BD73" s="124"/>
      <c r="BE73" s="124"/>
      <c r="BF73" s="124"/>
      <c r="BG73" s="124"/>
      <c r="BH73" s="58"/>
      <c r="BI73" s="124"/>
      <c r="BJ73" s="124"/>
      <c r="BK73" s="124"/>
      <c r="BL73" s="124"/>
      <c r="BM73" s="124"/>
      <c r="BN73" s="58"/>
      <c r="BO73" s="124"/>
      <c r="BP73" s="124">
        <v>1</v>
      </c>
      <c r="BQ73" s="124"/>
      <c r="BR73" s="124">
        <v>1</v>
      </c>
      <c r="BS73" s="124"/>
      <c r="BT73" s="58">
        <v>1</v>
      </c>
      <c r="BU73" s="117" t="s">
        <v>875</v>
      </c>
      <c r="BW73" s="59"/>
      <c r="BX73" s="59"/>
      <c r="BY73" s="59"/>
      <c r="BZ73" s="59"/>
      <c r="CA73" s="59"/>
      <c r="CB73" s="59"/>
      <c r="CC73" s="59"/>
      <c r="CD73" s="59"/>
    </row>
    <row r="74" spans="1:82" s="51" customFormat="1" ht="37" customHeight="1" x14ac:dyDescent="0.2">
      <c r="A74" s="51">
        <v>71</v>
      </c>
      <c r="B74" s="61">
        <v>69</v>
      </c>
      <c r="C74" s="51" t="s">
        <v>120</v>
      </c>
      <c r="D74" s="57">
        <v>1</v>
      </c>
      <c r="E74" s="124">
        <v>1</v>
      </c>
      <c r="F74" s="124">
        <v>1</v>
      </c>
      <c r="G74" s="124"/>
      <c r="H74" s="124">
        <v>1</v>
      </c>
      <c r="I74" s="124">
        <v>1</v>
      </c>
      <c r="J74" s="124"/>
      <c r="K74" s="58"/>
      <c r="L74" s="124"/>
      <c r="M74" s="124"/>
      <c r="N74" s="124"/>
      <c r="O74" s="124"/>
      <c r="P74" s="124"/>
      <c r="Q74" s="124"/>
      <c r="R74" s="124"/>
      <c r="S74" s="124"/>
      <c r="T74" s="124"/>
      <c r="U74" s="124"/>
      <c r="V74" s="57"/>
      <c r="W74" s="124"/>
      <c r="X74" s="58"/>
      <c r="Y74" s="56" t="s">
        <v>81</v>
      </c>
      <c r="Z74" s="57"/>
      <c r="AA74" s="124"/>
      <c r="AB74" s="124"/>
      <c r="AC74" s="124"/>
      <c r="AD74" s="124"/>
      <c r="AE74" s="124"/>
      <c r="AF74" s="58"/>
      <c r="AG74" s="124"/>
      <c r="AH74" s="124"/>
      <c r="AI74" s="124"/>
      <c r="AJ74" s="124"/>
      <c r="AK74" s="124"/>
      <c r="AL74" s="124"/>
      <c r="AM74" s="57"/>
      <c r="AN74" s="124"/>
      <c r="AO74" s="124"/>
      <c r="AP74" s="124"/>
      <c r="AQ74" s="124"/>
      <c r="AR74" s="124"/>
      <c r="AS74" s="124"/>
      <c r="AT74" s="124"/>
      <c r="AU74" s="124"/>
      <c r="AV74" s="58">
        <v>1</v>
      </c>
      <c r="AW74" s="124"/>
      <c r="AX74" s="124"/>
      <c r="AY74" s="124"/>
      <c r="AZ74" s="124"/>
      <c r="BA74" s="124"/>
      <c r="BB74" s="124"/>
      <c r="BC74" s="124"/>
      <c r="BD74" s="124"/>
      <c r="BE74" s="124"/>
      <c r="BF74" s="124"/>
      <c r="BG74" s="124"/>
      <c r="BH74" s="58"/>
      <c r="BI74" s="124"/>
      <c r="BJ74" s="124"/>
      <c r="BK74" s="124"/>
      <c r="BL74" s="124"/>
      <c r="BM74" s="124"/>
      <c r="BN74" s="58"/>
      <c r="BO74" s="124"/>
      <c r="BP74" s="124">
        <v>1</v>
      </c>
      <c r="BQ74" s="124"/>
      <c r="BR74" s="124">
        <v>1</v>
      </c>
      <c r="BS74" s="124"/>
      <c r="BT74" s="58">
        <v>1</v>
      </c>
      <c r="BU74" s="117" t="s">
        <v>876</v>
      </c>
      <c r="BW74" s="59"/>
      <c r="BX74" s="59"/>
      <c r="BY74" s="59"/>
      <c r="BZ74" s="59"/>
      <c r="CA74" s="59"/>
      <c r="CB74" s="59"/>
      <c r="CC74" s="59"/>
      <c r="CD74" s="59"/>
    </row>
    <row r="75" spans="1:82" s="51" customFormat="1" ht="37" customHeight="1" x14ac:dyDescent="0.2">
      <c r="A75" s="51">
        <v>72</v>
      </c>
      <c r="B75" s="61">
        <v>70</v>
      </c>
      <c r="C75" s="51" t="s">
        <v>120</v>
      </c>
      <c r="D75" s="57">
        <v>1</v>
      </c>
      <c r="E75" s="124">
        <v>1</v>
      </c>
      <c r="F75" s="124">
        <v>1</v>
      </c>
      <c r="G75" s="124"/>
      <c r="H75" s="124">
        <v>1</v>
      </c>
      <c r="I75" s="124">
        <v>1</v>
      </c>
      <c r="J75" s="124"/>
      <c r="K75" s="58"/>
      <c r="L75" s="124">
        <v>1</v>
      </c>
      <c r="M75" s="124"/>
      <c r="N75" s="124"/>
      <c r="O75" s="124"/>
      <c r="P75" s="124">
        <v>1</v>
      </c>
      <c r="Q75" s="124"/>
      <c r="R75" s="124"/>
      <c r="S75" s="124">
        <v>1</v>
      </c>
      <c r="T75" s="124"/>
      <c r="U75" s="124"/>
      <c r="V75" s="57"/>
      <c r="W75" s="124"/>
      <c r="X75" s="58"/>
      <c r="Y75" s="56" t="s">
        <v>123</v>
      </c>
      <c r="Z75" s="57"/>
      <c r="AA75" s="124"/>
      <c r="AB75" s="124"/>
      <c r="AC75" s="124"/>
      <c r="AD75" s="124"/>
      <c r="AE75" s="124"/>
      <c r="AF75" s="58"/>
      <c r="AG75" s="124"/>
      <c r="AH75" s="124"/>
      <c r="AI75" s="124"/>
      <c r="AJ75" s="124"/>
      <c r="AK75" s="124"/>
      <c r="AL75" s="124"/>
      <c r="AM75" s="57">
        <v>1</v>
      </c>
      <c r="AN75" s="124"/>
      <c r="AO75" s="124"/>
      <c r="AP75" s="124"/>
      <c r="AQ75" s="124">
        <v>1</v>
      </c>
      <c r="AR75" s="124"/>
      <c r="AS75" s="124"/>
      <c r="AT75" s="124"/>
      <c r="AU75" s="124"/>
      <c r="AV75" s="58"/>
      <c r="AW75" s="124"/>
      <c r="AX75" s="124"/>
      <c r="AY75" s="124"/>
      <c r="AZ75" s="124"/>
      <c r="BA75" s="124"/>
      <c r="BB75" s="124"/>
      <c r="BC75" s="124"/>
      <c r="BD75" s="124"/>
      <c r="BE75" s="124"/>
      <c r="BF75" s="124"/>
      <c r="BG75" s="124"/>
      <c r="BH75" s="58"/>
      <c r="BI75" s="124"/>
      <c r="BJ75" s="124"/>
      <c r="BK75" s="124"/>
      <c r="BL75" s="124"/>
      <c r="BM75" s="124"/>
      <c r="BN75" s="58"/>
      <c r="BO75" s="124">
        <v>1</v>
      </c>
      <c r="BP75" s="124">
        <v>1</v>
      </c>
      <c r="BQ75" s="124"/>
      <c r="BR75" s="124">
        <v>1</v>
      </c>
      <c r="BS75" s="124"/>
      <c r="BT75" s="58">
        <v>1</v>
      </c>
      <c r="BU75" s="117" t="s">
        <v>877</v>
      </c>
      <c r="BW75" s="59"/>
      <c r="BX75" s="59"/>
      <c r="BY75" s="59"/>
      <c r="BZ75" s="59"/>
      <c r="CA75" s="59"/>
      <c r="CB75" s="59"/>
      <c r="CC75" s="59"/>
      <c r="CD75" s="59"/>
    </row>
    <row r="76" spans="1:82" s="51" customFormat="1" ht="37" customHeight="1" x14ac:dyDescent="0.2">
      <c r="A76" s="51">
        <v>73</v>
      </c>
      <c r="B76" s="61">
        <v>71</v>
      </c>
      <c r="C76" s="51" t="s">
        <v>120</v>
      </c>
      <c r="D76" s="57">
        <v>1</v>
      </c>
      <c r="E76" s="124"/>
      <c r="F76" s="124">
        <v>1</v>
      </c>
      <c r="G76" s="124"/>
      <c r="H76" s="124">
        <v>1</v>
      </c>
      <c r="I76" s="124">
        <v>1</v>
      </c>
      <c r="J76" s="124"/>
      <c r="K76" s="58"/>
      <c r="L76" s="124"/>
      <c r="M76" s="124"/>
      <c r="N76" s="124"/>
      <c r="O76" s="124"/>
      <c r="P76" s="124"/>
      <c r="Q76" s="124"/>
      <c r="R76" s="124"/>
      <c r="S76" s="124"/>
      <c r="T76" s="124"/>
      <c r="U76" s="124"/>
      <c r="V76" s="57"/>
      <c r="W76" s="124"/>
      <c r="X76" s="58"/>
      <c r="Y76" s="56" t="s">
        <v>81</v>
      </c>
      <c r="Z76" s="57"/>
      <c r="AA76" s="124"/>
      <c r="AB76" s="124"/>
      <c r="AC76" s="124"/>
      <c r="AD76" s="124"/>
      <c r="AE76" s="124"/>
      <c r="AF76" s="58"/>
      <c r="AG76" s="124"/>
      <c r="AH76" s="124"/>
      <c r="AI76" s="124"/>
      <c r="AJ76" s="124"/>
      <c r="AK76" s="124"/>
      <c r="AL76" s="124"/>
      <c r="AM76" s="57"/>
      <c r="AN76" s="124"/>
      <c r="AO76" s="124"/>
      <c r="AP76" s="124"/>
      <c r="AQ76" s="124"/>
      <c r="AR76" s="124"/>
      <c r="AS76" s="124"/>
      <c r="AT76" s="124"/>
      <c r="AU76" s="124"/>
      <c r="AV76" s="58">
        <v>1</v>
      </c>
      <c r="AW76" s="124"/>
      <c r="AX76" s="124"/>
      <c r="AY76" s="124"/>
      <c r="AZ76" s="124"/>
      <c r="BA76" s="124"/>
      <c r="BB76" s="124"/>
      <c r="BC76" s="124"/>
      <c r="BD76" s="124"/>
      <c r="BE76" s="124"/>
      <c r="BF76" s="124"/>
      <c r="BG76" s="124"/>
      <c r="BH76" s="58"/>
      <c r="BI76" s="124"/>
      <c r="BJ76" s="124"/>
      <c r="BK76" s="124"/>
      <c r="BL76" s="124"/>
      <c r="BM76" s="124"/>
      <c r="BN76" s="58"/>
      <c r="BO76" s="124"/>
      <c r="BP76" s="124">
        <v>1</v>
      </c>
      <c r="BQ76" s="124"/>
      <c r="BR76" s="124">
        <v>1</v>
      </c>
      <c r="BS76" s="124"/>
      <c r="BT76" s="58">
        <v>1</v>
      </c>
      <c r="BU76" s="117" t="s">
        <v>878</v>
      </c>
      <c r="BW76" s="59"/>
      <c r="BX76" s="59"/>
      <c r="BY76" s="59"/>
      <c r="BZ76" s="59"/>
      <c r="CA76" s="59"/>
      <c r="CB76" s="59"/>
      <c r="CC76" s="59"/>
      <c r="CD76" s="59"/>
    </row>
    <row r="77" spans="1:82" s="51" customFormat="1" ht="37" customHeight="1" x14ac:dyDescent="0.2">
      <c r="A77" s="51">
        <v>74</v>
      </c>
      <c r="B77" s="61" t="s">
        <v>892</v>
      </c>
      <c r="D77" s="57"/>
      <c r="E77" s="124"/>
      <c r="F77" s="124"/>
      <c r="G77" s="124"/>
      <c r="H77" s="124"/>
      <c r="I77" s="124"/>
      <c r="J77" s="124"/>
      <c r="K77" s="58"/>
      <c r="L77" s="124"/>
      <c r="M77" s="124"/>
      <c r="N77" s="124"/>
      <c r="O77" s="124"/>
      <c r="P77" s="124"/>
      <c r="Q77" s="124"/>
      <c r="R77" s="124"/>
      <c r="S77" s="124"/>
      <c r="T77" s="124"/>
      <c r="U77" s="124"/>
      <c r="V77" s="57"/>
      <c r="W77" s="124"/>
      <c r="X77" s="58"/>
      <c r="Y77" s="56"/>
      <c r="Z77" s="57"/>
      <c r="AA77" s="124"/>
      <c r="AB77" s="124"/>
      <c r="AC77" s="124"/>
      <c r="AD77" s="124"/>
      <c r="AE77" s="124"/>
      <c r="AF77" s="58"/>
      <c r="AG77" s="124"/>
      <c r="AH77" s="124"/>
      <c r="AI77" s="124"/>
      <c r="AJ77" s="124"/>
      <c r="AK77" s="124"/>
      <c r="AL77" s="124"/>
      <c r="AM77" s="57"/>
      <c r="AN77" s="124"/>
      <c r="AO77" s="124"/>
      <c r="AP77" s="124"/>
      <c r="AQ77" s="124"/>
      <c r="AR77" s="124"/>
      <c r="AS77" s="124"/>
      <c r="AT77" s="124"/>
      <c r="AU77" s="124"/>
      <c r="AV77" s="58"/>
      <c r="AW77" s="124"/>
      <c r="AX77" s="124"/>
      <c r="AY77" s="124"/>
      <c r="AZ77" s="124"/>
      <c r="BA77" s="124"/>
      <c r="BB77" s="124"/>
      <c r="BC77" s="124"/>
      <c r="BD77" s="124"/>
      <c r="BE77" s="124"/>
      <c r="BF77" s="124"/>
      <c r="BG77" s="124"/>
      <c r="BH77" s="58"/>
      <c r="BI77" s="124"/>
      <c r="BJ77" s="124"/>
      <c r="BK77" s="124"/>
      <c r="BL77" s="124"/>
      <c r="BM77" s="124"/>
      <c r="BN77" s="58"/>
      <c r="BO77" s="124"/>
      <c r="BP77" s="124"/>
      <c r="BQ77" s="124"/>
      <c r="BR77" s="124"/>
      <c r="BS77" s="124"/>
      <c r="BT77" s="58"/>
      <c r="BU77" s="119" t="s">
        <v>880</v>
      </c>
      <c r="BW77" s="59"/>
      <c r="BX77" s="59"/>
      <c r="BY77" s="59"/>
      <c r="BZ77" s="59"/>
      <c r="CA77" s="59"/>
      <c r="CB77" s="59"/>
      <c r="CC77" s="59"/>
      <c r="CD77" s="59"/>
    </row>
    <row r="78" spans="1:82" s="51" customFormat="1" ht="37" customHeight="1" x14ac:dyDescent="0.2">
      <c r="A78" s="51">
        <v>75</v>
      </c>
      <c r="B78" s="61" t="s">
        <v>893</v>
      </c>
      <c r="D78" s="57"/>
      <c r="E78" s="124"/>
      <c r="F78" s="124"/>
      <c r="G78" s="124"/>
      <c r="H78" s="124"/>
      <c r="I78" s="124"/>
      <c r="J78" s="124"/>
      <c r="K78" s="58"/>
      <c r="L78" s="124"/>
      <c r="M78" s="124"/>
      <c r="N78" s="124"/>
      <c r="O78" s="124"/>
      <c r="P78" s="124"/>
      <c r="Q78" s="124"/>
      <c r="R78" s="124"/>
      <c r="S78" s="124"/>
      <c r="T78" s="124"/>
      <c r="U78" s="124"/>
      <c r="V78" s="57"/>
      <c r="W78" s="124"/>
      <c r="X78" s="58"/>
      <c r="Y78" s="56"/>
      <c r="Z78" s="57"/>
      <c r="AA78" s="124"/>
      <c r="AB78" s="124"/>
      <c r="AC78" s="124"/>
      <c r="AD78" s="124"/>
      <c r="AE78" s="124"/>
      <c r="AF78" s="58"/>
      <c r="AG78" s="124"/>
      <c r="AH78" s="124"/>
      <c r="AI78" s="124"/>
      <c r="AJ78" s="124"/>
      <c r="AK78" s="124"/>
      <c r="AL78" s="124"/>
      <c r="AM78" s="57"/>
      <c r="AN78" s="124"/>
      <c r="AO78" s="124"/>
      <c r="AP78" s="124"/>
      <c r="AQ78" s="124"/>
      <c r="AR78" s="124"/>
      <c r="AS78" s="124"/>
      <c r="AT78" s="124"/>
      <c r="AU78" s="124"/>
      <c r="AV78" s="58"/>
      <c r="AW78" s="124"/>
      <c r="AX78" s="124"/>
      <c r="AY78" s="124"/>
      <c r="AZ78" s="124"/>
      <c r="BA78" s="124"/>
      <c r="BB78" s="124"/>
      <c r="BC78" s="124"/>
      <c r="BD78" s="124"/>
      <c r="BE78" s="124"/>
      <c r="BF78" s="124"/>
      <c r="BG78" s="124"/>
      <c r="BH78" s="58"/>
      <c r="BI78" s="124"/>
      <c r="BJ78" s="124"/>
      <c r="BK78" s="124"/>
      <c r="BL78" s="124"/>
      <c r="BM78" s="124"/>
      <c r="BN78" s="58"/>
      <c r="BO78" s="124"/>
      <c r="BP78" s="124"/>
      <c r="BQ78" s="124"/>
      <c r="BR78" s="124"/>
      <c r="BS78" s="124"/>
      <c r="BT78" s="58"/>
      <c r="BU78" s="118" t="s">
        <v>881</v>
      </c>
      <c r="BW78" s="59"/>
      <c r="BX78" s="59"/>
      <c r="BY78" s="59"/>
      <c r="BZ78" s="59"/>
      <c r="CA78" s="59"/>
      <c r="CB78" s="59"/>
      <c r="CC78" s="59"/>
      <c r="CD78" s="59"/>
    </row>
    <row r="79" spans="1:82" s="51" customFormat="1" ht="37" customHeight="1" x14ac:dyDescent="0.2">
      <c r="A79" s="51">
        <v>76</v>
      </c>
      <c r="B79" s="61" t="s">
        <v>894</v>
      </c>
      <c r="D79" s="57"/>
      <c r="E79" s="124"/>
      <c r="F79" s="124"/>
      <c r="G79" s="124"/>
      <c r="H79" s="124"/>
      <c r="I79" s="124"/>
      <c r="J79" s="124"/>
      <c r="K79" s="58"/>
      <c r="L79" s="124"/>
      <c r="M79" s="124"/>
      <c r="N79" s="124"/>
      <c r="O79" s="124"/>
      <c r="P79" s="124"/>
      <c r="Q79" s="124"/>
      <c r="R79" s="124"/>
      <c r="S79" s="124"/>
      <c r="T79" s="124"/>
      <c r="U79" s="124"/>
      <c r="V79" s="57"/>
      <c r="W79" s="124"/>
      <c r="X79" s="58"/>
      <c r="Y79" s="56"/>
      <c r="Z79" s="57"/>
      <c r="AA79" s="124"/>
      <c r="AB79" s="124"/>
      <c r="AC79" s="124"/>
      <c r="AD79" s="124"/>
      <c r="AE79" s="124"/>
      <c r="AF79" s="58"/>
      <c r="AG79" s="124"/>
      <c r="AH79" s="124"/>
      <c r="AI79" s="124"/>
      <c r="AJ79" s="124"/>
      <c r="AK79" s="124"/>
      <c r="AL79" s="124"/>
      <c r="AM79" s="57"/>
      <c r="AN79" s="124"/>
      <c r="AO79" s="124"/>
      <c r="AP79" s="124"/>
      <c r="AQ79" s="124"/>
      <c r="AR79" s="124"/>
      <c r="AS79" s="124"/>
      <c r="AT79" s="124"/>
      <c r="AU79" s="124"/>
      <c r="AV79" s="58"/>
      <c r="AW79" s="124"/>
      <c r="AX79" s="124"/>
      <c r="AY79" s="124"/>
      <c r="AZ79" s="124"/>
      <c r="BA79" s="124"/>
      <c r="BB79" s="124"/>
      <c r="BC79" s="124"/>
      <c r="BD79" s="124"/>
      <c r="BE79" s="124"/>
      <c r="BF79" s="124"/>
      <c r="BG79" s="124"/>
      <c r="BH79" s="58"/>
      <c r="BI79" s="124"/>
      <c r="BJ79" s="124"/>
      <c r="BK79" s="124"/>
      <c r="BL79" s="124"/>
      <c r="BM79" s="124"/>
      <c r="BN79" s="58"/>
      <c r="BO79" s="124"/>
      <c r="BP79" s="124"/>
      <c r="BQ79" s="124"/>
      <c r="BR79" s="124"/>
      <c r="BS79" s="124"/>
      <c r="BT79" s="58"/>
      <c r="BU79" s="118" t="s">
        <v>882</v>
      </c>
      <c r="BW79" s="59"/>
      <c r="BX79" s="59"/>
      <c r="BY79" s="59"/>
      <c r="BZ79" s="59"/>
      <c r="CA79" s="59"/>
      <c r="CB79" s="59"/>
      <c r="CC79" s="59"/>
      <c r="CD79" s="59"/>
    </row>
    <row r="80" spans="1:82" s="51" customFormat="1" ht="37" customHeight="1" x14ac:dyDescent="0.2">
      <c r="A80" s="51">
        <v>77</v>
      </c>
      <c r="B80" s="61">
        <v>72</v>
      </c>
      <c r="C80" s="51" t="s">
        <v>120</v>
      </c>
      <c r="D80" s="57">
        <v>1</v>
      </c>
      <c r="E80" s="124"/>
      <c r="F80" s="124">
        <v>1</v>
      </c>
      <c r="G80" s="124"/>
      <c r="H80" s="124">
        <v>1</v>
      </c>
      <c r="I80" s="124">
        <v>1</v>
      </c>
      <c r="J80" s="124"/>
      <c r="K80" s="58"/>
      <c r="L80" s="124"/>
      <c r="M80" s="124"/>
      <c r="N80" s="124"/>
      <c r="O80" s="124"/>
      <c r="P80" s="124"/>
      <c r="Q80" s="124"/>
      <c r="R80" s="124"/>
      <c r="S80" s="124"/>
      <c r="T80" s="124"/>
      <c r="U80" s="124"/>
      <c r="V80" s="57"/>
      <c r="W80" s="124"/>
      <c r="X80" s="58"/>
      <c r="Y80" s="56" t="s">
        <v>81</v>
      </c>
      <c r="Z80" s="57"/>
      <c r="AA80" s="124"/>
      <c r="AB80" s="124"/>
      <c r="AC80" s="124"/>
      <c r="AD80" s="124"/>
      <c r="AE80" s="124"/>
      <c r="AF80" s="58"/>
      <c r="AG80" s="124"/>
      <c r="AH80" s="124"/>
      <c r="AI80" s="124"/>
      <c r="AJ80" s="124"/>
      <c r="AK80" s="124"/>
      <c r="AL80" s="124"/>
      <c r="AM80" s="57"/>
      <c r="AN80" s="124"/>
      <c r="AO80" s="124"/>
      <c r="AP80" s="124"/>
      <c r="AQ80" s="124"/>
      <c r="AR80" s="124"/>
      <c r="AS80" s="124"/>
      <c r="AT80" s="124"/>
      <c r="AU80" s="124"/>
      <c r="AV80" s="58">
        <v>1</v>
      </c>
      <c r="AW80" s="124"/>
      <c r="AX80" s="124"/>
      <c r="AY80" s="124"/>
      <c r="AZ80" s="124"/>
      <c r="BA80" s="124"/>
      <c r="BB80" s="124"/>
      <c r="BC80" s="124"/>
      <c r="BD80" s="124"/>
      <c r="BE80" s="124"/>
      <c r="BF80" s="124"/>
      <c r="BG80" s="124"/>
      <c r="BH80" s="58"/>
      <c r="BI80" s="124"/>
      <c r="BJ80" s="124"/>
      <c r="BK80" s="124"/>
      <c r="BL80" s="124"/>
      <c r="BM80" s="124"/>
      <c r="BN80" s="58"/>
      <c r="BO80" s="124"/>
      <c r="BP80" s="124">
        <v>1</v>
      </c>
      <c r="BQ80" s="124"/>
      <c r="BR80" s="124">
        <v>1</v>
      </c>
      <c r="BS80" s="124"/>
      <c r="BT80" s="58">
        <v>1</v>
      </c>
      <c r="BU80" s="117" t="s">
        <v>890</v>
      </c>
      <c r="BW80" s="59"/>
      <c r="BX80" s="59"/>
      <c r="BY80" s="59"/>
      <c r="BZ80" s="59"/>
      <c r="CA80" s="59"/>
      <c r="CB80" s="59"/>
      <c r="CC80" s="59"/>
      <c r="CD80" s="59"/>
    </row>
    <row r="81" spans="1:82" s="51" customFormat="1" ht="37" customHeight="1" x14ac:dyDescent="0.2">
      <c r="A81" s="51">
        <v>78</v>
      </c>
      <c r="B81" s="51">
        <v>73</v>
      </c>
      <c r="C81" s="51" t="s">
        <v>120</v>
      </c>
      <c r="D81" s="57">
        <v>1</v>
      </c>
      <c r="E81" s="124">
        <v>1</v>
      </c>
      <c r="F81" s="124">
        <v>1</v>
      </c>
      <c r="G81" s="124"/>
      <c r="H81" s="124">
        <v>1</v>
      </c>
      <c r="I81" s="124">
        <v>1</v>
      </c>
      <c r="J81" s="124"/>
      <c r="K81" s="58"/>
      <c r="L81" s="124"/>
      <c r="M81" s="124"/>
      <c r="N81" s="124"/>
      <c r="O81" s="124"/>
      <c r="P81" s="124"/>
      <c r="Q81" s="124"/>
      <c r="R81" s="124"/>
      <c r="S81" s="124"/>
      <c r="T81" s="124"/>
      <c r="U81" s="124"/>
      <c r="V81" s="57"/>
      <c r="W81" s="124"/>
      <c r="X81" s="58"/>
      <c r="Y81" s="56" t="s">
        <v>81</v>
      </c>
      <c r="Z81" s="57"/>
      <c r="AA81" s="124"/>
      <c r="AB81" s="124"/>
      <c r="AC81" s="124"/>
      <c r="AD81" s="124"/>
      <c r="AE81" s="124"/>
      <c r="AF81" s="58"/>
      <c r="AG81" s="124"/>
      <c r="AH81" s="124"/>
      <c r="AI81" s="124"/>
      <c r="AJ81" s="124"/>
      <c r="AK81" s="124"/>
      <c r="AL81" s="124"/>
      <c r="AM81" s="57"/>
      <c r="AN81" s="124"/>
      <c r="AO81" s="124"/>
      <c r="AP81" s="124"/>
      <c r="AQ81" s="124"/>
      <c r="AR81" s="124"/>
      <c r="AS81" s="124"/>
      <c r="AT81" s="124"/>
      <c r="AU81" s="124"/>
      <c r="AV81" s="58">
        <v>1</v>
      </c>
      <c r="AW81" s="124"/>
      <c r="AX81" s="124"/>
      <c r="AY81" s="124"/>
      <c r="AZ81" s="124"/>
      <c r="BA81" s="124"/>
      <c r="BB81" s="124"/>
      <c r="BC81" s="124"/>
      <c r="BD81" s="124"/>
      <c r="BE81" s="124"/>
      <c r="BF81" s="124"/>
      <c r="BG81" s="124"/>
      <c r="BH81" s="58"/>
      <c r="BI81" s="124"/>
      <c r="BJ81" s="124"/>
      <c r="BK81" s="124"/>
      <c r="BL81" s="124"/>
      <c r="BM81" s="124"/>
      <c r="BN81" s="58"/>
      <c r="BO81" s="124"/>
      <c r="BP81" s="124">
        <v>1</v>
      </c>
      <c r="BQ81" s="124"/>
      <c r="BR81" s="124">
        <v>1</v>
      </c>
      <c r="BS81" s="124"/>
      <c r="BT81" s="58">
        <v>1</v>
      </c>
      <c r="BU81" s="75" t="s">
        <v>1473</v>
      </c>
      <c r="BW81" s="59"/>
      <c r="BX81" s="59"/>
      <c r="BY81" s="59"/>
      <c r="BZ81" s="59"/>
      <c r="CA81" s="59"/>
      <c r="CB81" s="59"/>
      <c r="CC81" s="59"/>
      <c r="CD81" s="59"/>
    </row>
    <row r="82" spans="1:82" s="51" customFormat="1" ht="37" customHeight="1" x14ac:dyDescent="0.2">
      <c r="A82" s="51">
        <v>79</v>
      </c>
      <c r="B82" s="51">
        <v>74</v>
      </c>
      <c r="C82" s="51" t="s">
        <v>120</v>
      </c>
      <c r="D82" s="57">
        <v>1</v>
      </c>
      <c r="E82" s="124">
        <v>1</v>
      </c>
      <c r="F82" s="124">
        <v>1</v>
      </c>
      <c r="G82" s="124">
        <v>1</v>
      </c>
      <c r="H82" s="124">
        <v>1</v>
      </c>
      <c r="I82" s="124">
        <v>1</v>
      </c>
      <c r="J82" s="124"/>
      <c r="K82" s="58"/>
      <c r="L82" s="124"/>
      <c r="M82" s="124"/>
      <c r="N82" s="124"/>
      <c r="O82" s="124"/>
      <c r="P82" s="124"/>
      <c r="Q82" s="124"/>
      <c r="R82" s="124"/>
      <c r="S82" s="124"/>
      <c r="T82" s="124"/>
      <c r="U82" s="124"/>
      <c r="V82" s="57"/>
      <c r="W82" s="124"/>
      <c r="X82" s="58"/>
      <c r="Y82" s="56" t="s">
        <v>81</v>
      </c>
      <c r="Z82" s="57"/>
      <c r="AA82" s="124"/>
      <c r="AB82" s="124"/>
      <c r="AC82" s="124"/>
      <c r="AD82" s="124"/>
      <c r="AE82" s="124"/>
      <c r="AF82" s="58"/>
      <c r="AG82" s="124"/>
      <c r="AH82" s="124"/>
      <c r="AI82" s="124"/>
      <c r="AJ82" s="124"/>
      <c r="AK82" s="124"/>
      <c r="AL82" s="124"/>
      <c r="AM82" s="57"/>
      <c r="AN82" s="124"/>
      <c r="AO82" s="124"/>
      <c r="AP82" s="124"/>
      <c r="AQ82" s="124"/>
      <c r="AR82" s="124"/>
      <c r="AS82" s="124"/>
      <c r="AT82" s="124"/>
      <c r="AU82" s="124"/>
      <c r="AV82" s="58">
        <v>1</v>
      </c>
      <c r="AW82" s="124"/>
      <c r="AX82" s="124"/>
      <c r="AY82" s="124"/>
      <c r="AZ82" s="124"/>
      <c r="BA82" s="124"/>
      <c r="BB82" s="124"/>
      <c r="BC82" s="124"/>
      <c r="BD82" s="124"/>
      <c r="BE82" s="124"/>
      <c r="BF82" s="124"/>
      <c r="BG82" s="124"/>
      <c r="BH82" s="58"/>
      <c r="BI82" s="124"/>
      <c r="BJ82" s="124"/>
      <c r="BK82" s="124"/>
      <c r="BL82" s="124"/>
      <c r="BM82" s="124"/>
      <c r="BN82" s="58"/>
      <c r="BO82" s="124"/>
      <c r="BP82" s="124">
        <v>1</v>
      </c>
      <c r="BQ82" s="124"/>
      <c r="BR82" s="124">
        <v>1</v>
      </c>
      <c r="BS82" s="124"/>
      <c r="BT82" s="58">
        <v>1</v>
      </c>
      <c r="BU82" s="326" t="s">
        <v>1474</v>
      </c>
      <c r="BW82" s="59"/>
      <c r="BX82" s="59"/>
      <c r="BY82" s="59"/>
      <c r="BZ82" s="59"/>
      <c r="CA82" s="59"/>
      <c r="CB82" s="59"/>
      <c r="CC82" s="59"/>
      <c r="CD82" s="59"/>
    </row>
    <row r="83" spans="1:82" s="51" customFormat="1" ht="37" customHeight="1" x14ac:dyDescent="0.2">
      <c r="A83" s="51">
        <v>80</v>
      </c>
      <c r="B83" s="51">
        <v>75</v>
      </c>
      <c r="C83" s="51" t="s">
        <v>124</v>
      </c>
      <c r="D83" s="57">
        <v>1</v>
      </c>
      <c r="E83" s="124">
        <v>1</v>
      </c>
      <c r="F83" s="124">
        <v>1</v>
      </c>
      <c r="G83" s="124"/>
      <c r="H83" s="124"/>
      <c r="I83" s="124">
        <v>1</v>
      </c>
      <c r="J83" s="124"/>
      <c r="K83" s="58"/>
      <c r="L83" s="124"/>
      <c r="M83" s="124"/>
      <c r="N83" s="124"/>
      <c r="O83" s="124"/>
      <c r="P83" s="124"/>
      <c r="Q83" s="124"/>
      <c r="R83" s="124"/>
      <c r="S83" s="124"/>
      <c r="T83" s="124"/>
      <c r="U83" s="124"/>
      <c r="V83" s="57"/>
      <c r="W83" s="124"/>
      <c r="X83" s="58"/>
      <c r="Y83" s="56" t="s">
        <v>81</v>
      </c>
      <c r="Z83" s="57"/>
      <c r="AA83" s="124"/>
      <c r="AB83" s="124"/>
      <c r="AC83" s="124"/>
      <c r="AD83" s="124"/>
      <c r="AE83" s="124"/>
      <c r="AF83" s="58"/>
      <c r="AG83" s="124"/>
      <c r="AH83" s="124"/>
      <c r="AI83" s="124"/>
      <c r="AJ83" s="124"/>
      <c r="AK83" s="124"/>
      <c r="AL83" s="124"/>
      <c r="AM83" s="57"/>
      <c r="AN83" s="124"/>
      <c r="AO83" s="124"/>
      <c r="AP83" s="124"/>
      <c r="AQ83" s="124"/>
      <c r="AR83" s="124"/>
      <c r="AS83" s="124"/>
      <c r="AT83" s="124"/>
      <c r="AU83" s="124"/>
      <c r="AV83" s="58">
        <v>1</v>
      </c>
      <c r="AW83" s="124"/>
      <c r="AX83" s="124"/>
      <c r="AY83" s="124"/>
      <c r="AZ83" s="124"/>
      <c r="BA83" s="124"/>
      <c r="BB83" s="124"/>
      <c r="BC83" s="124"/>
      <c r="BD83" s="124"/>
      <c r="BE83" s="124"/>
      <c r="BF83" s="124"/>
      <c r="BG83" s="124"/>
      <c r="BH83" s="58"/>
      <c r="BI83" s="124"/>
      <c r="BJ83" s="124"/>
      <c r="BK83" s="124"/>
      <c r="BL83" s="124"/>
      <c r="BM83" s="124"/>
      <c r="BN83" s="58"/>
      <c r="BO83" s="124"/>
      <c r="BP83" s="124">
        <v>1</v>
      </c>
      <c r="BQ83" s="124"/>
      <c r="BR83" s="124">
        <v>1</v>
      </c>
      <c r="BS83" s="124"/>
      <c r="BT83" s="58">
        <v>1</v>
      </c>
      <c r="BU83" s="75" t="s">
        <v>1475</v>
      </c>
      <c r="BW83" s="59"/>
      <c r="BX83" s="59"/>
      <c r="BY83" s="59"/>
      <c r="BZ83" s="59"/>
      <c r="CA83" s="59"/>
      <c r="CB83" s="59"/>
      <c r="CC83" s="59"/>
      <c r="CD83" s="59"/>
    </row>
    <row r="84" spans="1:82" s="51" customFormat="1" ht="37" customHeight="1" x14ac:dyDescent="0.2">
      <c r="A84" s="51">
        <v>81</v>
      </c>
      <c r="B84" s="51">
        <v>76</v>
      </c>
      <c r="C84" s="51" t="s">
        <v>124</v>
      </c>
      <c r="D84" s="57">
        <v>1</v>
      </c>
      <c r="E84" s="124">
        <v>1</v>
      </c>
      <c r="F84" s="124">
        <v>1</v>
      </c>
      <c r="G84" s="124"/>
      <c r="H84" s="124">
        <v>1</v>
      </c>
      <c r="I84" s="124">
        <v>1</v>
      </c>
      <c r="J84" s="124"/>
      <c r="K84" s="58"/>
      <c r="L84" s="124"/>
      <c r="M84" s="124"/>
      <c r="N84" s="124"/>
      <c r="O84" s="124"/>
      <c r="P84" s="124"/>
      <c r="Q84" s="124"/>
      <c r="R84" s="124"/>
      <c r="S84" s="124"/>
      <c r="T84" s="124"/>
      <c r="U84" s="124"/>
      <c r="V84" s="57"/>
      <c r="W84" s="124"/>
      <c r="X84" s="58"/>
      <c r="Y84" s="56" t="s">
        <v>81</v>
      </c>
      <c r="Z84" s="57"/>
      <c r="AA84" s="124"/>
      <c r="AB84" s="124"/>
      <c r="AC84" s="124"/>
      <c r="AD84" s="124"/>
      <c r="AE84" s="124"/>
      <c r="AF84" s="58"/>
      <c r="AG84" s="124"/>
      <c r="AH84" s="124"/>
      <c r="AI84" s="124"/>
      <c r="AJ84" s="124"/>
      <c r="AK84" s="124"/>
      <c r="AL84" s="124"/>
      <c r="AM84" s="57"/>
      <c r="AN84" s="124"/>
      <c r="AO84" s="124"/>
      <c r="AP84" s="124"/>
      <c r="AQ84" s="124"/>
      <c r="AR84" s="124"/>
      <c r="AS84" s="124"/>
      <c r="AT84" s="124"/>
      <c r="AU84" s="124"/>
      <c r="AV84" s="58">
        <v>1</v>
      </c>
      <c r="AW84" s="124"/>
      <c r="AX84" s="124"/>
      <c r="AY84" s="124"/>
      <c r="AZ84" s="124"/>
      <c r="BA84" s="124"/>
      <c r="BB84" s="124"/>
      <c r="BC84" s="124"/>
      <c r="BD84" s="124"/>
      <c r="BE84" s="124"/>
      <c r="BF84" s="124"/>
      <c r="BG84" s="124"/>
      <c r="BH84" s="58"/>
      <c r="BI84" s="124"/>
      <c r="BJ84" s="124"/>
      <c r="BK84" s="124"/>
      <c r="BL84" s="124"/>
      <c r="BM84" s="124"/>
      <c r="BN84" s="58"/>
      <c r="BO84" s="124">
        <v>1</v>
      </c>
      <c r="BP84" s="124">
        <v>1</v>
      </c>
      <c r="BQ84" s="124"/>
      <c r="BR84" s="124">
        <v>1</v>
      </c>
      <c r="BS84" s="124"/>
      <c r="BT84" s="58">
        <v>1</v>
      </c>
      <c r="BU84" s="75" t="s">
        <v>1476</v>
      </c>
      <c r="BW84" s="59"/>
      <c r="BX84" s="59"/>
      <c r="BY84" s="59"/>
      <c r="BZ84" s="59"/>
      <c r="CA84" s="59"/>
      <c r="CB84" s="59"/>
      <c r="CC84" s="59"/>
      <c r="CD84" s="59"/>
    </row>
    <row r="85" spans="1:82" s="51" customFormat="1" ht="37" customHeight="1" x14ac:dyDescent="0.2">
      <c r="A85" s="51">
        <v>82</v>
      </c>
      <c r="B85" s="51">
        <v>77</v>
      </c>
      <c r="C85" s="51" t="s">
        <v>124</v>
      </c>
      <c r="D85" s="57">
        <v>1</v>
      </c>
      <c r="E85" s="124">
        <v>1</v>
      </c>
      <c r="F85" s="124">
        <v>1</v>
      </c>
      <c r="G85" s="124"/>
      <c r="H85" s="124">
        <v>1</v>
      </c>
      <c r="I85" s="124">
        <v>1</v>
      </c>
      <c r="J85" s="124"/>
      <c r="K85" s="58"/>
      <c r="L85" s="124"/>
      <c r="M85" s="124"/>
      <c r="N85" s="124"/>
      <c r="O85" s="124"/>
      <c r="P85" s="124"/>
      <c r="Q85" s="124"/>
      <c r="R85" s="124"/>
      <c r="S85" s="124"/>
      <c r="T85" s="124"/>
      <c r="U85" s="124"/>
      <c r="V85" s="57"/>
      <c r="W85" s="124"/>
      <c r="X85" s="58"/>
      <c r="Y85" s="56" t="s">
        <v>81</v>
      </c>
      <c r="Z85" s="57"/>
      <c r="AA85" s="124"/>
      <c r="AB85" s="124"/>
      <c r="AC85" s="124"/>
      <c r="AD85" s="124"/>
      <c r="AE85" s="124"/>
      <c r="AF85" s="58"/>
      <c r="AG85" s="124"/>
      <c r="AH85" s="124"/>
      <c r="AI85" s="124"/>
      <c r="AJ85" s="124"/>
      <c r="AK85" s="124"/>
      <c r="AL85" s="124"/>
      <c r="AM85" s="57"/>
      <c r="AN85" s="124"/>
      <c r="AO85" s="124"/>
      <c r="AP85" s="124"/>
      <c r="AQ85" s="124"/>
      <c r="AR85" s="124"/>
      <c r="AS85" s="124"/>
      <c r="AT85" s="124"/>
      <c r="AU85" s="124"/>
      <c r="AV85" s="58">
        <v>1</v>
      </c>
      <c r="AW85" s="124"/>
      <c r="AX85" s="124"/>
      <c r="AY85" s="124"/>
      <c r="AZ85" s="124"/>
      <c r="BA85" s="124"/>
      <c r="BB85" s="124"/>
      <c r="BC85" s="124"/>
      <c r="BD85" s="124"/>
      <c r="BE85" s="124"/>
      <c r="BF85" s="124"/>
      <c r="BG85" s="124"/>
      <c r="BH85" s="58"/>
      <c r="BI85" s="124"/>
      <c r="BJ85" s="124"/>
      <c r="BK85" s="124"/>
      <c r="BL85" s="124"/>
      <c r="BM85" s="124"/>
      <c r="BN85" s="58"/>
      <c r="BO85" s="124">
        <v>1</v>
      </c>
      <c r="BP85" s="124">
        <v>1</v>
      </c>
      <c r="BQ85" s="124"/>
      <c r="BR85" s="124">
        <v>1</v>
      </c>
      <c r="BS85" s="124"/>
      <c r="BT85" s="58">
        <v>1</v>
      </c>
      <c r="BU85" s="75" t="s">
        <v>1477</v>
      </c>
      <c r="BW85" s="59"/>
      <c r="BX85" s="59"/>
      <c r="BY85" s="59"/>
      <c r="BZ85" s="59"/>
      <c r="CA85" s="59"/>
      <c r="CB85" s="59"/>
      <c r="CC85" s="59"/>
      <c r="CD85" s="59"/>
    </row>
    <row r="86" spans="1:82" s="51" customFormat="1" ht="37" customHeight="1" x14ac:dyDescent="0.2">
      <c r="A86" s="51">
        <v>83</v>
      </c>
      <c r="B86" s="51">
        <v>78</v>
      </c>
      <c r="C86" s="51" t="s">
        <v>124</v>
      </c>
      <c r="D86" s="57">
        <v>1</v>
      </c>
      <c r="E86" s="124">
        <v>1</v>
      </c>
      <c r="F86" s="124">
        <v>1</v>
      </c>
      <c r="G86" s="124"/>
      <c r="H86" s="124">
        <v>1</v>
      </c>
      <c r="I86" s="124">
        <v>1</v>
      </c>
      <c r="J86" s="124"/>
      <c r="K86" s="58"/>
      <c r="L86" s="124"/>
      <c r="M86" s="124"/>
      <c r="N86" s="124"/>
      <c r="O86" s="124"/>
      <c r="P86" s="124"/>
      <c r="Q86" s="124"/>
      <c r="R86" s="124"/>
      <c r="S86" s="124"/>
      <c r="T86" s="124"/>
      <c r="U86" s="124"/>
      <c r="V86" s="57"/>
      <c r="W86" s="124"/>
      <c r="X86" s="58"/>
      <c r="Y86" s="56" t="s">
        <v>125</v>
      </c>
      <c r="Z86" s="57"/>
      <c r="AA86" s="124"/>
      <c r="AB86" s="124"/>
      <c r="AC86" s="124"/>
      <c r="AD86" s="124"/>
      <c r="AE86" s="124"/>
      <c r="AF86" s="58"/>
      <c r="AG86" s="124"/>
      <c r="AH86" s="124"/>
      <c r="AI86" s="124"/>
      <c r="AJ86" s="124"/>
      <c r="AK86" s="124"/>
      <c r="AL86" s="124"/>
      <c r="AM86" s="57"/>
      <c r="AN86" s="124"/>
      <c r="AO86" s="124"/>
      <c r="AP86" s="124"/>
      <c r="AQ86" s="124">
        <v>1</v>
      </c>
      <c r="AR86" s="124"/>
      <c r="AS86" s="124"/>
      <c r="AT86" s="124"/>
      <c r="AU86" s="124"/>
      <c r="AV86" s="58">
        <v>1</v>
      </c>
      <c r="AW86" s="124"/>
      <c r="AX86" s="124"/>
      <c r="AY86" s="124"/>
      <c r="AZ86" s="124"/>
      <c r="BA86" s="124"/>
      <c r="BB86" s="124"/>
      <c r="BC86" s="124"/>
      <c r="BD86" s="124"/>
      <c r="BE86" s="124"/>
      <c r="BF86" s="124"/>
      <c r="BG86" s="124"/>
      <c r="BH86" s="58"/>
      <c r="BI86" s="124"/>
      <c r="BJ86" s="124"/>
      <c r="BK86" s="124"/>
      <c r="BL86" s="124"/>
      <c r="BM86" s="124"/>
      <c r="BN86" s="58"/>
      <c r="BO86" s="124"/>
      <c r="BP86" s="124">
        <v>1</v>
      </c>
      <c r="BQ86" s="124"/>
      <c r="BR86" s="124">
        <v>1</v>
      </c>
      <c r="BS86" s="124"/>
      <c r="BT86" s="58">
        <v>1</v>
      </c>
      <c r="BU86" s="75" t="s">
        <v>1478</v>
      </c>
      <c r="BW86" s="59"/>
      <c r="BX86" s="59"/>
      <c r="BY86" s="59"/>
      <c r="BZ86" s="59"/>
      <c r="CA86" s="59"/>
      <c r="CB86" s="59"/>
      <c r="CC86" s="59"/>
      <c r="CD86" s="59"/>
    </row>
    <row r="87" spans="1:82" s="51" customFormat="1" ht="37" customHeight="1" x14ac:dyDescent="0.2">
      <c r="A87" s="51">
        <v>84</v>
      </c>
      <c r="B87" s="51">
        <v>79</v>
      </c>
      <c r="C87" s="51" t="s">
        <v>124</v>
      </c>
      <c r="D87" s="57">
        <v>1</v>
      </c>
      <c r="E87" s="124">
        <v>1</v>
      </c>
      <c r="F87" s="124">
        <v>1</v>
      </c>
      <c r="G87" s="124">
        <v>1</v>
      </c>
      <c r="H87" s="124">
        <v>1</v>
      </c>
      <c r="I87" s="124">
        <v>1</v>
      </c>
      <c r="J87" s="124"/>
      <c r="K87" s="58"/>
      <c r="L87" s="124"/>
      <c r="M87" s="124"/>
      <c r="N87" s="124"/>
      <c r="O87" s="124"/>
      <c r="P87" s="124"/>
      <c r="Q87" s="124"/>
      <c r="R87" s="124"/>
      <c r="S87" s="124"/>
      <c r="T87" s="124"/>
      <c r="U87" s="124"/>
      <c r="V87" s="57"/>
      <c r="W87" s="124"/>
      <c r="X87" s="58"/>
      <c r="Y87" s="56" t="s">
        <v>81</v>
      </c>
      <c r="Z87" s="57"/>
      <c r="AA87" s="124"/>
      <c r="AB87" s="124"/>
      <c r="AC87" s="124"/>
      <c r="AD87" s="124"/>
      <c r="AE87" s="124"/>
      <c r="AF87" s="58"/>
      <c r="AG87" s="124"/>
      <c r="AH87" s="124"/>
      <c r="AI87" s="124"/>
      <c r="AJ87" s="124"/>
      <c r="AK87" s="124"/>
      <c r="AL87" s="124"/>
      <c r="AM87" s="57"/>
      <c r="AN87" s="124"/>
      <c r="AO87" s="124"/>
      <c r="AP87" s="124"/>
      <c r="AQ87" s="124"/>
      <c r="AR87" s="124"/>
      <c r="AS87" s="124"/>
      <c r="AT87" s="124"/>
      <c r="AU87" s="124"/>
      <c r="AV87" s="58">
        <v>1</v>
      </c>
      <c r="AW87" s="124"/>
      <c r="AX87" s="124"/>
      <c r="AY87" s="124"/>
      <c r="AZ87" s="124"/>
      <c r="BA87" s="124"/>
      <c r="BB87" s="124"/>
      <c r="BC87" s="124"/>
      <c r="BD87" s="124"/>
      <c r="BE87" s="124"/>
      <c r="BF87" s="124"/>
      <c r="BG87" s="124"/>
      <c r="BH87" s="58"/>
      <c r="BI87" s="124"/>
      <c r="BJ87" s="124"/>
      <c r="BK87" s="124"/>
      <c r="BL87" s="124"/>
      <c r="BM87" s="124"/>
      <c r="BN87" s="58"/>
      <c r="BO87" s="124"/>
      <c r="BP87" s="124">
        <v>1</v>
      </c>
      <c r="BQ87" s="124"/>
      <c r="BR87" s="124">
        <v>1</v>
      </c>
      <c r="BS87" s="124"/>
      <c r="BT87" s="58">
        <v>1</v>
      </c>
      <c r="BU87" s="75" t="s">
        <v>1290</v>
      </c>
      <c r="BW87" s="59"/>
      <c r="BX87" s="59"/>
      <c r="BY87" s="59"/>
      <c r="BZ87" s="59"/>
      <c r="CA87" s="59"/>
      <c r="CB87" s="59"/>
      <c r="CC87" s="59"/>
      <c r="CD87" s="59"/>
    </row>
    <row r="88" spans="1:82" s="51" customFormat="1" ht="37" customHeight="1" x14ac:dyDescent="0.2">
      <c r="A88" s="51">
        <v>85</v>
      </c>
      <c r="B88" s="51">
        <v>80</v>
      </c>
      <c r="C88" s="51" t="s">
        <v>124</v>
      </c>
      <c r="D88" s="57">
        <v>1</v>
      </c>
      <c r="E88" s="124">
        <v>1</v>
      </c>
      <c r="F88" s="124"/>
      <c r="G88" s="124">
        <v>1</v>
      </c>
      <c r="H88" s="124"/>
      <c r="I88" s="124">
        <v>1</v>
      </c>
      <c r="J88" s="124"/>
      <c r="K88" s="58"/>
      <c r="L88" s="124"/>
      <c r="M88" s="124"/>
      <c r="N88" s="124"/>
      <c r="O88" s="124"/>
      <c r="P88" s="124"/>
      <c r="Q88" s="124"/>
      <c r="R88" s="124"/>
      <c r="S88" s="124"/>
      <c r="T88" s="124"/>
      <c r="U88" s="124"/>
      <c r="V88" s="57"/>
      <c r="W88" s="124"/>
      <c r="X88" s="58"/>
      <c r="Y88" s="56" t="s">
        <v>81</v>
      </c>
      <c r="Z88" s="57"/>
      <c r="AA88" s="124"/>
      <c r="AB88" s="124"/>
      <c r="AC88" s="124"/>
      <c r="AD88" s="124"/>
      <c r="AE88" s="124"/>
      <c r="AF88" s="58"/>
      <c r="AG88" s="124"/>
      <c r="AH88" s="124"/>
      <c r="AI88" s="124"/>
      <c r="AJ88" s="124"/>
      <c r="AK88" s="124"/>
      <c r="AL88" s="124"/>
      <c r="AM88" s="57"/>
      <c r="AN88" s="124"/>
      <c r="AO88" s="124"/>
      <c r="AP88" s="124"/>
      <c r="AQ88" s="124"/>
      <c r="AR88" s="124"/>
      <c r="AS88" s="124"/>
      <c r="AT88" s="124"/>
      <c r="AU88" s="124"/>
      <c r="AV88" s="58">
        <v>1</v>
      </c>
      <c r="AW88" s="124"/>
      <c r="AX88" s="124"/>
      <c r="AY88" s="124"/>
      <c r="AZ88" s="124"/>
      <c r="BA88" s="124"/>
      <c r="BB88" s="124"/>
      <c r="BC88" s="124"/>
      <c r="BD88" s="124"/>
      <c r="BE88" s="124"/>
      <c r="BF88" s="124"/>
      <c r="BG88" s="124"/>
      <c r="BH88" s="58"/>
      <c r="BI88" s="124"/>
      <c r="BJ88" s="124"/>
      <c r="BK88" s="124"/>
      <c r="BL88" s="124"/>
      <c r="BM88" s="124"/>
      <c r="BN88" s="58"/>
      <c r="BO88" s="124"/>
      <c r="BP88" s="124">
        <v>1</v>
      </c>
      <c r="BQ88" s="124"/>
      <c r="BR88" s="124">
        <v>1</v>
      </c>
      <c r="BS88" s="124"/>
      <c r="BT88" s="58">
        <v>1</v>
      </c>
      <c r="BU88" s="75" t="s">
        <v>1291</v>
      </c>
      <c r="BW88" s="59"/>
      <c r="BX88" s="59"/>
      <c r="BY88" s="59"/>
      <c r="BZ88" s="59"/>
      <c r="CA88" s="59"/>
      <c r="CB88" s="59"/>
      <c r="CC88" s="59"/>
      <c r="CD88" s="59"/>
    </row>
    <row r="89" spans="1:82" s="51" customFormat="1" ht="37" customHeight="1" x14ac:dyDescent="0.2">
      <c r="A89" s="51">
        <v>86</v>
      </c>
      <c r="B89" s="51">
        <v>81</v>
      </c>
      <c r="C89" s="51" t="s">
        <v>124</v>
      </c>
      <c r="D89" s="57">
        <v>1</v>
      </c>
      <c r="E89" s="124">
        <v>1</v>
      </c>
      <c r="F89" s="124">
        <v>1</v>
      </c>
      <c r="G89" s="124"/>
      <c r="H89" s="124"/>
      <c r="I89" s="124">
        <v>1</v>
      </c>
      <c r="J89" s="124"/>
      <c r="K89" s="58"/>
      <c r="L89" s="124"/>
      <c r="M89" s="124"/>
      <c r="N89" s="124"/>
      <c r="O89" s="124"/>
      <c r="P89" s="124">
        <v>1</v>
      </c>
      <c r="Q89" s="124"/>
      <c r="R89" s="124"/>
      <c r="S89" s="124"/>
      <c r="T89" s="124"/>
      <c r="U89" s="124"/>
      <c r="V89" s="57"/>
      <c r="W89" s="124"/>
      <c r="X89" s="58"/>
      <c r="Y89" s="56" t="s">
        <v>126</v>
      </c>
      <c r="Z89" s="57"/>
      <c r="AA89" s="124"/>
      <c r="AB89" s="124"/>
      <c r="AC89" s="124"/>
      <c r="AD89" s="124"/>
      <c r="AE89" s="124"/>
      <c r="AF89" s="58">
        <v>1</v>
      </c>
      <c r="AG89" s="124"/>
      <c r="AH89" s="124"/>
      <c r="AI89" s="124"/>
      <c r="AJ89" s="124"/>
      <c r="AK89" s="124"/>
      <c r="AL89" s="124"/>
      <c r="AM89" s="57"/>
      <c r="AN89" s="124"/>
      <c r="AO89" s="124"/>
      <c r="AP89" s="124"/>
      <c r="AQ89" s="124"/>
      <c r="AR89" s="124"/>
      <c r="AS89" s="124"/>
      <c r="AT89" s="124"/>
      <c r="AU89" s="124"/>
      <c r="AV89" s="58">
        <v>1</v>
      </c>
      <c r="AW89" s="124"/>
      <c r="AX89" s="124"/>
      <c r="AY89" s="124"/>
      <c r="AZ89" s="124"/>
      <c r="BA89" s="124"/>
      <c r="BB89" s="124"/>
      <c r="BC89" s="124"/>
      <c r="BD89" s="124"/>
      <c r="BE89" s="124"/>
      <c r="BF89" s="124"/>
      <c r="BG89" s="124"/>
      <c r="BH89" s="58">
        <v>1</v>
      </c>
      <c r="BI89" s="124"/>
      <c r="BJ89" s="124"/>
      <c r="BK89" s="124"/>
      <c r="BL89" s="124"/>
      <c r="BM89" s="124"/>
      <c r="BN89" s="58">
        <v>1</v>
      </c>
      <c r="BO89" s="124">
        <v>1</v>
      </c>
      <c r="BP89" s="124">
        <v>1</v>
      </c>
      <c r="BQ89" s="124"/>
      <c r="BR89" s="124">
        <v>1</v>
      </c>
      <c r="BS89" s="124"/>
      <c r="BT89" s="58">
        <v>1</v>
      </c>
      <c r="BU89" s="75" t="s">
        <v>1292</v>
      </c>
      <c r="BW89" s="59"/>
      <c r="BX89" s="59"/>
      <c r="BY89" s="59"/>
      <c r="BZ89" s="59"/>
      <c r="CA89" s="59"/>
      <c r="CB89" s="59"/>
      <c r="CC89" s="59"/>
      <c r="CD89" s="59"/>
    </row>
    <row r="90" spans="1:82" s="51" customFormat="1" ht="37" customHeight="1" x14ac:dyDescent="0.2">
      <c r="A90" s="51">
        <v>87</v>
      </c>
      <c r="B90" s="51">
        <v>82</v>
      </c>
      <c r="C90" s="51" t="s">
        <v>124</v>
      </c>
      <c r="D90" s="57">
        <v>1</v>
      </c>
      <c r="E90" s="124"/>
      <c r="F90" s="124">
        <v>1</v>
      </c>
      <c r="G90" s="124"/>
      <c r="H90" s="124">
        <v>1</v>
      </c>
      <c r="I90" s="124">
        <v>1</v>
      </c>
      <c r="J90" s="124"/>
      <c r="K90" s="58"/>
      <c r="L90" s="124"/>
      <c r="M90" s="124">
        <v>1</v>
      </c>
      <c r="N90" s="124"/>
      <c r="O90" s="124"/>
      <c r="P90" s="124">
        <v>1</v>
      </c>
      <c r="Q90" s="124"/>
      <c r="R90" s="124"/>
      <c r="S90" s="124"/>
      <c r="T90" s="124"/>
      <c r="U90" s="124"/>
      <c r="V90" s="57"/>
      <c r="W90" s="124"/>
      <c r="X90" s="58"/>
      <c r="Y90" s="56" t="s">
        <v>127</v>
      </c>
      <c r="Z90" s="57"/>
      <c r="AA90" s="124"/>
      <c r="AB90" s="124"/>
      <c r="AC90" s="124"/>
      <c r="AD90" s="124"/>
      <c r="AE90" s="124"/>
      <c r="AF90" s="58"/>
      <c r="AG90" s="124"/>
      <c r="AH90" s="124"/>
      <c r="AI90" s="124"/>
      <c r="AJ90" s="124"/>
      <c r="AK90" s="124"/>
      <c r="AL90" s="124"/>
      <c r="AM90" s="57"/>
      <c r="AN90" s="124"/>
      <c r="AO90" s="124"/>
      <c r="AP90" s="124"/>
      <c r="AQ90" s="124"/>
      <c r="AR90" s="124"/>
      <c r="AS90" s="124"/>
      <c r="AT90" s="124"/>
      <c r="AU90" s="124"/>
      <c r="AV90" s="58">
        <v>1</v>
      </c>
      <c r="AW90" s="124"/>
      <c r="AX90" s="124"/>
      <c r="AY90" s="124"/>
      <c r="AZ90" s="124"/>
      <c r="BA90" s="124"/>
      <c r="BB90" s="124"/>
      <c r="BC90" s="124"/>
      <c r="BD90" s="124"/>
      <c r="BE90" s="124"/>
      <c r="BF90" s="124"/>
      <c r="BG90" s="124"/>
      <c r="BH90" s="58"/>
      <c r="BI90" s="124"/>
      <c r="BJ90" s="124"/>
      <c r="BK90" s="124"/>
      <c r="BL90" s="124"/>
      <c r="BM90" s="124"/>
      <c r="BN90" s="58"/>
      <c r="BO90" s="124">
        <v>1</v>
      </c>
      <c r="BP90" s="124">
        <v>1</v>
      </c>
      <c r="BQ90" s="124"/>
      <c r="BR90" s="124">
        <v>1</v>
      </c>
      <c r="BS90" s="124"/>
      <c r="BT90" s="58">
        <v>1</v>
      </c>
      <c r="BU90" s="75" t="s">
        <v>1293</v>
      </c>
      <c r="BW90" s="59"/>
      <c r="BX90" s="59"/>
      <c r="BY90" s="59"/>
      <c r="BZ90" s="59"/>
      <c r="CA90" s="59"/>
      <c r="CB90" s="59"/>
      <c r="CC90" s="59"/>
      <c r="CD90" s="59"/>
    </row>
    <row r="91" spans="1:82" s="51" customFormat="1" ht="37" customHeight="1" x14ac:dyDescent="0.2">
      <c r="A91" s="51">
        <v>88</v>
      </c>
      <c r="B91" s="51">
        <v>83</v>
      </c>
      <c r="C91" s="51" t="s">
        <v>124</v>
      </c>
      <c r="D91" s="57">
        <v>1</v>
      </c>
      <c r="E91" s="124"/>
      <c r="F91" s="124">
        <v>1</v>
      </c>
      <c r="G91" s="124"/>
      <c r="H91" s="124">
        <v>1</v>
      </c>
      <c r="I91" s="124">
        <v>1</v>
      </c>
      <c r="J91" s="124"/>
      <c r="K91" s="58"/>
      <c r="L91" s="124"/>
      <c r="M91" s="124"/>
      <c r="N91" s="124"/>
      <c r="O91" s="124"/>
      <c r="P91" s="124">
        <v>1</v>
      </c>
      <c r="Q91" s="124"/>
      <c r="R91" s="124"/>
      <c r="S91" s="124">
        <v>1</v>
      </c>
      <c r="T91" s="124"/>
      <c r="U91" s="124"/>
      <c r="V91" s="57"/>
      <c r="W91" s="124"/>
      <c r="X91" s="58"/>
      <c r="Y91" s="56" t="s">
        <v>81</v>
      </c>
      <c r="Z91" s="57"/>
      <c r="AA91" s="124"/>
      <c r="AB91" s="124"/>
      <c r="AC91" s="124"/>
      <c r="AD91" s="124"/>
      <c r="AE91" s="124"/>
      <c r="AF91" s="58"/>
      <c r="AG91" s="124"/>
      <c r="AH91" s="124"/>
      <c r="AI91" s="124"/>
      <c r="AJ91" s="124"/>
      <c r="AK91" s="124"/>
      <c r="AL91" s="124"/>
      <c r="AM91" s="57"/>
      <c r="AN91" s="124"/>
      <c r="AO91" s="124"/>
      <c r="AP91" s="124"/>
      <c r="AQ91" s="124"/>
      <c r="AR91" s="124"/>
      <c r="AS91" s="124"/>
      <c r="AT91" s="124"/>
      <c r="AU91" s="124"/>
      <c r="AV91" s="58">
        <v>1</v>
      </c>
      <c r="AW91" s="124"/>
      <c r="AX91" s="124"/>
      <c r="AY91" s="124"/>
      <c r="AZ91" s="124"/>
      <c r="BA91" s="124"/>
      <c r="BB91" s="124"/>
      <c r="BC91" s="124"/>
      <c r="BD91" s="124"/>
      <c r="BE91" s="124"/>
      <c r="BF91" s="124"/>
      <c r="BG91" s="124"/>
      <c r="BH91" s="58"/>
      <c r="BI91" s="124"/>
      <c r="BJ91" s="124"/>
      <c r="BK91" s="124"/>
      <c r="BL91" s="124"/>
      <c r="BM91" s="124"/>
      <c r="BN91" s="58"/>
      <c r="BO91" s="124">
        <v>1</v>
      </c>
      <c r="BP91" s="124">
        <v>1</v>
      </c>
      <c r="BQ91" s="124"/>
      <c r="BR91" s="124">
        <v>1</v>
      </c>
      <c r="BS91" s="124"/>
      <c r="BT91" s="58">
        <v>1</v>
      </c>
      <c r="BU91" s="75" t="s">
        <v>1294</v>
      </c>
      <c r="BW91" s="59"/>
      <c r="BX91" s="59"/>
      <c r="BY91" s="59"/>
      <c r="BZ91" s="59"/>
      <c r="CA91" s="59"/>
      <c r="CB91" s="59"/>
      <c r="CC91" s="59"/>
      <c r="CD91" s="59"/>
    </row>
    <row r="92" spans="1:82" s="51" customFormat="1" ht="37" customHeight="1" x14ac:dyDescent="0.2">
      <c r="A92" s="51">
        <v>89</v>
      </c>
      <c r="B92" s="51">
        <v>84</v>
      </c>
      <c r="C92" s="51" t="s">
        <v>124</v>
      </c>
      <c r="D92" s="57">
        <v>1</v>
      </c>
      <c r="E92" s="124"/>
      <c r="F92" s="124">
        <v>1</v>
      </c>
      <c r="G92" s="124"/>
      <c r="H92" s="124">
        <v>1</v>
      </c>
      <c r="I92" s="124">
        <v>1</v>
      </c>
      <c r="J92" s="124"/>
      <c r="K92" s="58"/>
      <c r="L92" s="124"/>
      <c r="M92" s="124"/>
      <c r="N92" s="124"/>
      <c r="O92" s="124"/>
      <c r="P92" s="124">
        <v>1</v>
      </c>
      <c r="Q92" s="124"/>
      <c r="R92" s="124"/>
      <c r="S92" s="124">
        <v>1</v>
      </c>
      <c r="T92" s="124"/>
      <c r="U92" s="124"/>
      <c r="V92" s="57"/>
      <c r="W92" s="124"/>
      <c r="X92" s="58"/>
      <c r="Y92" s="56" t="s">
        <v>81</v>
      </c>
      <c r="Z92" s="57"/>
      <c r="AA92" s="124"/>
      <c r="AB92" s="124"/>
      <c r="AC92" s="124"/>
      <c r="AD92" s="124"/>
      <c r="AE92" s="124"/>
      <c r="AF92" s="58"/>
      <c r="AG92" s="124"/>
      <c r="AH92" s="124"/>
      <c r="AI92" s="124"/>
      <c r="AJ92" s="124"/>
      <c r="AK92" s="124"/>
      <c r="AL92" s="124"/>
      <c r="AM92" s="57"/>
      <c r="AN92" s="124"/>
      <c r="AO92" s="124"/>
      <c r="AP92" s="124"/>
      <c r="AQ92" s="124"/>
      <c r="AR92" s="124"/>
      <c r="AS92" s="124"/>
      <c r="AT92" s="124"/>
      <c r="AU92" s="124"/>
      <c r="AV92" s="58">
        <v>1</v>
      </c>
      <c r="AW92" s="124"/>
      <c r="AX92" s="124"/>
      <c r="AY92" s="124"/>
      <c r="AZ92" s="124"/>
      <c r="BA92" s="124"/>
      <c r="BB92" s="124"/>
      <c r="BC92" s="124"/>
      <c r="BD92" s="124"/>
      <c r="BE92" s="124"/>
      <c r="BF92" s="124"/>
      <c r="BG92" s="124"/>
      <c r="BH92" s="58"/>
      <c r="BI92" s="124"/>
      <c r="BJ92" s="124"/>
      <c r="BK92" s="124"/>
      <c r="BL92" s="124"/>
      <c r="BM92" s="124"/>
      <c r="BN92" s="58"/>
      <c r="BO92" s="124">
        <v>1</v>
      </c>
      <c r="BP92" s="124">
        <v>1</v>
      </c>
      <c r="BQ92" s="124"/>
      <c r="BR92" s="124">
        <v>1</v>
      </c>
      <c r="BS92" s="124"/>
      <c r="BT92" s="58">
        <v>1</v>
      </c>
      <c r="BU92" s="75" t="s">
        <v>1295</v>
      </c>
      <c r="BW92" s="59"/>
      <c r="BX92" s="59"/>
      <c r="BY92" s="59"/>
      <c r="BZ92" s="59"/>
      <c r="CA92" s="59"/>
      <c r="CB92" s="59"/>
      <c r="CC92" s="59"/>
      <c r="CD92" s="59"/>
    </row>
    <row r="93" spans="1:82" s="51" customFormat="1" ht="37" customHeight="1" x14ac:dyDescent="0.2">
      <c r="A93" s="51">
        <v>90</v>
      </c>
      <c r="B93" s="51">
        <v>85</v>
      </c>
      <c r="C93" s="51" t="s">
        <v>124</v>
      </c>
      <c r="D93" s="57">
        <v>1</v>
      </c>
      <c r="E93" s="124">
        <v>1</v>
      </c>
      <c r="F93" s="124">
        <v>1</v>
      </c>
      <c r="G93" s="124"/>
      <c r="H93" s="124">
        <v>1</v>
      </c>
      <c r="I93" s="124">
        <v>1</v>
      </c>
      <c r="J93" s="124"/>
      <c r="K93" s="58"/>
      <c r="L93" s="124"/>
      <c r="M93" s="124">
        <v>1</v>
      </c>
      <c r="N93" s="124">
        <v>1</v>
      </c>
      <c r="O93" s="124"/>
      <c r="P93" s="124">
        <v>1</v>
      </c>
      <c r="Q93" s="124"/>
      <c r="R93" s="124"/>
      <c r="S93" s="124">
        <v>1</v>
      </c>
      <c r="T93" s="124"/>
      <c r="U93" s="124"/>
      <c r="V93" s="57"/>
      <c r="W93" s="124"/>
      <c r="X93" s="58"/>
      <c r="Y93" s="56" t="s">
        <v>128</v>
      </c>
      <c r="Z93" s="57"/>
      <c r="AA93" s="124"/>
      <c r="AB93" s="124"/>
      <c r="AC93" s="124"/>
      <c r="AD93" s="124"/>
      <c r="AE93" s="124"/>
      <c r="AF93" s="58"/>
      <c r="AG93" s="124"/>
      <c r="AH93" s="124"/>
      <c r="AI93" s="124"/>
      <c r="AJ93" s="124"/>
      <c r="AK93" s="124"/>
      <c r="AL93" s="124"/>
      <c r="AM93" s="57"/>
      <c r="AN93" s="124"/>
      <c r="AO93" s="124"/>
      <c r="AP93" s="124"/>
      <c r="AQ93" s="124"/>
      <c r="AR93" s="124"/>
      <c r="AS93" s="124"/>
      <c r="AT93" s="124"/>
      <c r="AU93" s="124"/>
      <c r="AV93" s="58">
        <v>1</v>
      </c>
      <c r="AW93" s="124"/>
      <c r="AX93" s="124"/>
      <c r="AY93" s="124"/>
      <c r="AZ93" s="124"/>
      <c r="BA93" s="124"/>
      <c r="BB93" s="124"/>
      <c r="BC93" s="124"/>
      <c r="BD93" s="124"/>
      <c r="BE93" s="124"/>
      <c r="BF93" s="124"/>
      <c r="BG93" s="124"/>
      <c r="BH93" s="58"/>
      <c r="BI93" s="124"/>
      <c r="BJ93" s="124"/>
      <c r="BK93" s="124"/>
      <c r="BL93" s="124"/>
      <c r="BM93" s="124"/>
      <c r="BN93" s="58"/>
      <c r="BO93" s="124">
        <v>1</v>
      </c>
      <c r="BP93" s="124">
        <v>1</v>
      </c>
      <c r="BQ93" s="124"/>
      <c r="BR93" s="124">
        <v>1</v>
      </c>
      <c r="BS93" s="124"/>
      <c r="BT93" s="58">
        <v>1</v>
      </c>
      <c r="BU93" s="75" t="s">
        <v>1296</v>
      </c>
      <c r="BW93" s="59"/>
      <c r="BX93" s="59"/>
      <c r="BY93" s="59"/>
      <c r="BZ93" s="59"/>
      <c r="CA93" s="59"/>
      <c r="CB93" s="59"/>
      <c r="CC93" s="59"/>
      <c r="CD93" s="59"/>
    </row>
    <row r="94" spans="1:82" s="51" customFormat="1" ht="37" customHeight="1" x14ac:dyDescent="0.2">
      <c r="A94" s="51">
        <v>91</v>
      </c>
      <c r="B94" s="51">
        <v>86</v>
      </c>
      <c r="C94" s="51" t="s">
        <v>124</v>
      </c>
      <c r="D94" s="57">
        <v>1</v>
      </c>
      <c r="E94" s="124">
        <v>1</v>
      </c>
      <c r="F94" s="124">
        <v>1</v>
      </c>
      <c r="G94" s="124"/>
      <c r="H94" s="124"/>
      <c r="I94" s="124">
        <v>1</v>
      </c>
      <c r="J94" s="124"/>
      <c r="K94" s="58"/>
      <c r="L94" s="124"/>
      <c r="M94" s="124"/>
      <c r="N94" s="124"/>
      <c r="O94" s="124"/>
      <c r="P94" s="124"/>
      <c r="Q94" s="124">
        <v>1</v>
      </c>
      <c r="R94" s="124">
        <v>1</v>
      </c>
      <c r="S94" s="124"/>
      <c r="T94" s="124"/>
      <c r="U94" s="124"/>
      <c r="V94" s="57"/>
      <c r="W94" s="124"/>
      <c r="X94" s="58"/>
      <c r="Y94" s="56" t="s">
        <v>129</v>
      </c>
      <c r="Z94" s="57"/>
      <c r="AA94" s="124"/>
      <c r="AB94" s="124"/>
      <c r="AC94" s="124"/>
      <c r="AD94" s="124"/>
      <c r="AE94" s="124"/>
      <c r="AF94" s="58"/>
      <c r="AG94" s="124"/>
      <c r="AH94" s="124"/>
      <c r="AI94" s="124"/>
      <c r="AJ94" s="124"/>
      <c r="AK94" s="124"/>
      <c r="AL94" s="124"/>
      <c r="AM94" s="57"/>
      <c r="AN94" s="124"/>
      <c r="AO94" s="124"/>
      <c r="AP94" s="124"/>
      <c r="AQ94" s="124"/>
      <c r="AR94" s="124"/>
      <c r="AS94" s="124"/>
      <c r="AT94" s="124"/>
      <c r="AU94" s="124"/>
      <c r="AV94" s="58">
        <v>1</v>
      </c>
      <c r="AW94" s="124"/>
      <c r="AX94" s="124"/>
      <c r="AY94" s="124"/>
      <c r="AZ94" s="124"/>
      <c r="BA94" s="124"/>
      <c r="BB94" s="124"/>
      <c r="BC94" s="124"/>
      <c r="BD94" s="124"/>
      <c r="BE94" s="124"/>
      <c r="BF94" s="124"/>
      <c r="BG94" s="124"/>
      <c r="BH94" s="58"/>
      <c r="BI94" s="124"/>
      <c r="BJ94" s="124"/>
      <c r="BK94" s="124"/>
      <c r="BL94" s="124"/>
      <c r="BM94" s="124"/>
      <c r="BN94" s="58">
        <v>1</v>
      </c>
      <c r="BO94" s="124"/>
      <c r="BP94" s="124">
        <v>1</v>
      </c>
      <c r="BQ94" s="124"/>
      <c r="BR94" s="124">
        <v>1</v>
      </c>
      <c r="BS94" s="124"/>
      <c r="BT94" s="58">
        <v>1</v>
      </c>
      <c r="BU94" s="75" t="s">
        <v>1297</v>
      </c>
      <c r="BW94" s="59"/>
      <c r="BX94" s="59"/>
      <c r="BY94" s="59"/>
      <c r="BZ94" s="59"/>
      <c r="CA94" s="59"/>
      <c r="CB94" s="59"/>
      <c r="CC94" s="59"/>
      <c r="CD94" s="59"/>
    </row>
    <row r="95" spans="1:82" s="51" customFormat="1" ht="37" customHeight="1" x14ac:dyDescent="0.2">
      <c r="A95" s="51">
        <v>92</v>
      </c>
      <c r="B95" s="51">
        <v>87</v>
      </c>
      <c r="C95" s="51" t="s">
        <v>124</v>
      </c>
      <c r="D95" s="57">
        <v>1</v>
      </c>
      <c r="E95" s="124">
        <v>1</v>
      </c>
      <c r="F95" s="124">
        <v>1</v>
      </c>
      <c r="G95" s="124"/>
      <c r="H95" s="124"/>
      <c r="I95" s="124">
        <v>1</v>
      </c>
      <c r="J95" s="124"/>
      <c r="K95" s="58"/>
      <c r="L95" s="124"/>
      <c r="M95" s="124"/>
      <c r="N95" s="124"/>
      <c r="O95" s="124"/>
      <c r="P95" s="124"/>
      <c r="Q95" s="124">
        <v>1</v>
      </c>
      <c r="R95" s="124">
        <v>1</v>
      </c>
      <c r="S95" s="124"/>
      <c r="T95" s="124"/>
      <c r="U95" s="124"/>
      <c r="V95" s="57"/>
      <c r="W95" s="124"/>
      <c r="X95" s="58"/>
      <c r="Y95" s="56" t="s">
        <v>130</v>
      </c>
      <c r="Z95" s="57"/>
      <c r="AA95" s="124"/>
      <c r="AB95" s="124"/>
      <c r="AC95" s="124"/>
      <c r="AD95" s="124"/>
      <c r="AE95" s="124"/>
      <c r="AF95" s="58"/>
      <c r="AG95" s="124"/>
      <c r="AH95" s="124"/>
      <c r="AI95" s="124"/>
      <c r="AJ95" s="124"/>
      <c r="AK95" s="124"/>
      <c r="AL95" s="124"/>
      <c r="AM95" s="57"/>
      <c r="AN95" s="124"/>
      <c r="AO95" s="124"/>
      <c r="AP95" s="124"/>
      <c r="AQ95" s="124"/>
      <c r="AR95" s="124"/>
      <c r="AS95" s="124"/>
      <c r="AT95" s="124"/>
      <c r="AU95" s="124"/>
      <c r="AV95" s="58">
        <v>1</v>
      </c>
      <c r="AW95" s="124"/>
      <c r="AX95" s="124"/>
      <c r="AY95" s="124">
        <v>1</v>
      </c>
      <c r="AZ95" s="124"/>
      <c r="BA95" s="124"/>
      <c r="BB95" s="124"/>
      <c r="BC95" s="124"/>
      <c r="BD95" s="124"/>
      <c r="BE95" s="124"/>
      <c r="BF95" s="124"/>
      <c r="BG95" s="124"/>
      <c r="BH95" s="58">
        <v>1</v>
      </c>
      <c r="BI95" s="124"/>
      <c r="BJ95" s="124"/>
      <c r="BK95" s="124"/>
      <c r="BL95" s="124"/>
      <c r="BM95" s="124"/>
      <c r="BN95" s="58">
        <v>1</v>
      </c>
      <c r="BO95" s="124"/>
      <c r="BP95" s="124">
        <v>1</v>
      </c>
      <c r="BQ95" s="124"/>
      <c r="BR95" s="124">
        <v>1</v>
      </c>
      <c r="BS95" s="124"/>
      <c r="BT95" s="58">
        <v>1</v>
      </c>
      <c r="BU95" s="75" t="s">
        <v>1298</v>
      </c>
      <c r="BW95" s="59"/>
      <c r="BX95" s="59"/>
      <c r="BY95" s="59"/>
      <c r="BZ95" s="59"/>
      <c r="CA95" s="59"/>
      <c r="CB95" s="59"/>
      <c r="CC95" s="59"/>
      <c r="CD95" s="59"/>
    </row>
    <row r="96" spans="1:82" s="51" customFormat="1" ht="37" customHeight="1" x14ac:dyDescent="0.2">
      <c r="A96" s="51">
        <v>93</v>
      </c>
      <c r="B96" s="51">
        <v>88</v>
      </c>
      <c r="C96" s="51" t="s">
        <v>124</v>
      </c>
      <c r="D96" s="57">
        <v>1</v>
      </c>
      <c r="E96" s="124"/>
      <c r="F96" s="124">
        <v>1</v>
      </c>
      <c r="G96" s="124"/>
      <c r="H96" s="124">
        <v>1</v>
      </c>
      <c r="I96" s="124">
        <v>1</v>
      </c>
      <c r="J96" s="124"/>
      <c r="K96" s="58"/>
      <c r="L96" s="124"/>
      <c r="M96" s="124"/>
      <c r="N96" s="124">
        <v>1</v>
      </c>
      <c r="O96" s="124"/>
      <c r="P96" s="124">
        <v>1</v>
      </c>
      <c r="Q96" s="124"/>
      <c r="R96" s="124">
        <v>1</v>
      </c>
      <c r="S96" s="124"/>
      <c r="T96" s="124"/>
      <c r="U96" s="124"/>
      <c r="V96" s="57"/>
      <c r="W96" s="124"/>
      <c r="X96" s="58"/>
      <c r="Y96" s="56" t="s">
        <v>81</v>
      </c>
      <c r="Z96" s="57"/>
      <c r="AA96" s="124"/>
      <c r="AB96" s="124"/>
      <c r="AC96" s="124"/>
      <c r="AD96" s="124"/>
      <c r="AE96" s="124"/>
      <c r="AF96" s="58"/>
      <c r="AG96" s="124"/>
      <c r="AH96" s="124"/>
      <c r="AI96" s="124"/>
      <c r="AJ96" s="124"/>
      <c r="AK96" s="124"/>
      <c r="AL96" s="124"/>
      <c r="AM96" s="57"/>
      <c r="AN96" s="124"/>
      <c r="AO96" s="124"/>
      <c r="AP96" s="124"/>
      <c r="AQ96" s="124"/>
      <c r="AR96" s="124"/>
      <c r="AS96" s="124"/>
      <c r="AT96" s="124"/>
      <c r="AU96" s="124"/>
      <c r="AV96" s="58">
        <v>1</v>
      </c>
      <c r="AW96" s="124"/>
      <c r="AX96" s="124"/>
      <c r="AY96" s="124"/>
      <c r="AZ96" s="124"/>
      <c r="BA96" s="124"/>
      <c r="BB96" s="124"/>
      <c r="BC96" s="124"/>
      <c r="BD96" s="124"/>
      <c r="BE96" s="124"/>
      <c r="BF96" s="124"/>
      <c r="BG96" s="124"/>
      <c r="BH96" s="58"/>
      <c r="BI96" s="124"/>
      <c r="BJ96" s="124"/>
      <c r="BK96" s="124"/>
      <c r="BL96" s="124"/>
      <c r="BM96" s="124"/>
      <c r="BN96" s="58"/>
      <c r="BO96" s="124">
        <v>1</v>
      </c>
      <c r="BP96" s="124">
        <v>1</v>
      </c>
      <c r="BQ96" s="124"/>
      <c r="BR96" s="124">
        <v>1</v>
      </c>
      <c r="BS96" s="124"/>
      <c r="BT96" s="58">
        <v>1</v>
      </c>
      <c r="BU96" s="75" t="s">
        <v>1299</v>
      </c>
      <c r="BW96" s="59"/>
      <c r="BX96" s="59"/>
      <c r="BY96" s="59"/>
      <c r="BZ96" s="59"/>
      <c r="CA96" s="59"/>
      <c r="CB96" s="59"/>
      <c r="CC96" s="59"/>
      <c r="CD96" s="59"/>
    </row>
    <row r="97" spans="1:82" s="51" customFormat="1" ht="37" customHeight="1" x14ac:dyDescent="0.2">
      <c r="A97" s="51">
        <v>94</v>
      </c>
      <c r="B97" s="51">
        <v>89</v>
      </c>
      <c r="C97" s="51" t="s">
        <v>124</v>
      </c>
      <c r="D97" s="57">
        <v>1</v>
      </c>
      <c r="E97" s="124"/>
      <c r="F97" s="124"/>
      <c r="G97" s="124">
        <v>1</v>
      </c>
      <c r="H97" s="124">
        <v>1</v>
      </c>
      <c r="I97" s="124">
        <v>1</v>
      </c>
      <c r="J97" s="124"/>
      <c r="K97" s="58"/>
      <c r="L97" s="124"/>
      <c r="M97" s="124"/>
      <c r="N97" s="124"/>
      <c r="O97" s="124"/>
      <c r="P97" s="124">
        <v>1</v>
      </c>
      <c r="Q97" s="124"/>
      <c r="R97" s="124">
        <v>1</v>
      </c>
      <c r="S97" s="124">
        <v>1</v>
      </c>
      <c r="T97" s="124"/>
      <c r="U97" s="124"/>
      <c r="V97" s="57"/>
      <c r="W97" s="124"/>
      <c r="X97" s="58"/>
      <c r="Y97" s="56" t="s">
        <v>81</v>
      </c>
      <c r="Z97" s="57"/>
      <c r="AA97" s="124"/>
      <c r="AB97" s="124"/>
      <c r="AC97" s="124"/>
      <c r="AD97" s="124"/>
      <c r="AE97" s="124"/>
      <c r="AF97" s="58"/>
      <c r="AG97" s="124"/>
      <c r="AH97" s="124"/>
      <c r="AI97" s="124"/>
      <c r="AJ97" s="124"/>
      <c r="AK97" s="124"/>
      <c r="AL97" s="124"/>
      <c r="AM97" s="57"/>
      <c r="AN97" s="124"/>
      <c r="AO97" s="124"/>
      <c r="AP97" s="124"/>
      <c r="AQ97" s="124"/>
      <c r="AR97" s="124"/>
      <c r="AS97" s="124"/>
      <c r="AT97" s="124"/>
      <c r="AU97" s="124"/>
      <c r="AV97" s="58">
        <v>1</v>
      </c>
      <c r="AW97" s="124"/>
      <c r="AX97" s="124"/>
      <c r="AY97" s="124"/>
      <c r="AZ97" s="124"/>
      <c r="BA97" s="124"/>
      <c r="BB97" s="124"/>
      <c r="BC97" s="124"/>
      <c r="BD97" s="124"/>
      <c r="BE97" s="124"/>
      <c r="BF97" s="124"/>
      <c r="BG97" s="124"/>
      <c r="BH97" s="58"/>
      <c r="BI97" s="124"/>
      <c r="BJ97" s="124"/>
      <c r="BK97" s="124"/>
      <c r="BL97" s="124"/>
      <c r="BM97" s="124"/>
      <c r="BN97" s="58"/>
      <c r="BO97" s="124">
        <v>1</v>
      </c>
      <c r="BP97" s="124">
        <v>1</v>
      </c>
      <c r="BQ97" s="124"/>
      <c r="BR97" s="124">
        <v>1</v>
      </c>
      <c r="BS97" s="124"/>
      <c r="BT97" s="58">
        <v>1</v>
      </c>
      <c r="BU97" s="75" t="s">
        <v>1300</v>
      </c>
      <c r="BW97" s="59"/>
      <c r="BX97" s="59"/>
      <c r="BY97" s="59"/>
      <c r="BZ97" s="59"/>
      <c r="CA97" s="59"/>
      <c r="CB97" s="59"/>
      <c r="CC97" s="59"/>
      <c r="CD97" s="59"/>
    </row>
    <row r="98" spans="1:82" s="51" customFormat="1" ht="37" customHeight="1" x14ac:dyDescent="0.2">
      <c r="A98" s="51">
        <v>95</v>
      </c>
      <c r="B98" s="51">
        <v>90</v>
      </c>
      <c r="C98" s="51" t="s">
        <v>124</v>
      </c>
      <c r="D98" s="57">
        <v>1</v>
      </c>
      <c r="E98" s="124"/>
      <c r="F98" s="124">
        <v>1</v>
      </c>
      <c r="G98" s="124"/>
      <c r="H98" s="124">
        <v>1</v>
      </c>
      <c r="I98" s="124">
        <v>1</v>
      </c>
      <c r="J98" s="124"/>
      <c r="K98" s="58"/>
      <c r="L98" s="124"/>
      <c r="M98" s="124"/>
      <c r="N98" s="124"/>
      <c r="O98" s="124"/>
      <c r="P98" s="124"/>
      <c r="Q98" s="124"/>
      <c r="R98" s="124"/>
      <c r="S98" s="124"/>
      <c r="T98" s="124"/>
      <c r="U98" s="124"/>
      <c r="V98" s="57"/>
      <c r="W98" s="124"/>
      <c r="X98" s="58"/>
      <c r="Y98" s="56" t="s">
        <v>81</v>
      </c>
      <c r="Z98" s="57"/>
      <c r="AA98" s="124"/>
      <c r="AB98" s="124"/>
      <c r="AC98" s="124"/>
      <c r="AD98" s="124"/>
      <c r="AE98" s="124"/>
      <c r="AF98" s="58"/>
      <c r="AG98" s="124"/>
      <c r="AH98" s="124"/>
      <c r="AI98" s="124"/>
      <c r="AJ98" s="124"/>
      <c r="AK98" s="124"/>
      <c r="AL98" s="124"/>
      <c r="AM98" s="57"/>
      <c r="AN98" s="124"/>
      <c r="AO98" s="124"/>
      <c r="AP98" s="124"/>
      <c r="AQ98" s="124"/>
      <c r="AR98" s="124"/>
      <c r="AS98" s="124"/>
      <c r="AT98" s="124"/>
      <c r="AU98" s="124"/>
      <c r="AV98" s="58">
        <v>1</v>
      </c>
      <c r="AW98" s="124"/>
      <c r="AX98" s="124"/>
      <c r="AY98" s="124"/>
      <c r="AZ98" s="124"/>
      <c r="BA98" s="124"/>
      <c r="BB98" s="124"/>
      <c r="BC98" s="124"/>
      <c r="BD98" s="124"/>
      <c r="BE98" s="124"/>
      <c r="BF98" s="124"/>
      <c r="BG98" s="124"/>
      <c r="BH98" s="58"/>
      <c r="BI98" s="124"/>
      <c r="BJ98" s="124"/>
      <c r="BK98" s="124"/>
      <c r="BL98" s="124"/>
      <c r="BM98" s="124"/>
      <c r="BN98" s="58"/>
      <c r="BO98" s="124"/>
      <c r="BP98" s="124">
        <v>1</v>
      </c>
      <c r="BQ98" s="124"/>
      <c r="BR98" s="124">
        <v>1</v>
      </c>
      <c r="BS98" s="124"/>
      <c r="BT98" s="58">
        <v>1</v>
      </c>
      <c r="BU98" s="75" t="s">
        <v>1301</v>
      </c>
      <c r="BW98" s="59"/>
      <c r="BX98" s="59"/>
      <c r="BY98" s="59"/>
      <c r="BZ98" s="59"/>
      <c r="CA98" s="59"/>
      <c r="CB98" s="59"/>
      <c r="CC98" s="59"/>
      <c r="CD98" s="59"/>
    </row>
    <row r="99" spans="1:82" s="51" customFormat="1" ht="37" customHeight="1" x14ac:dyDescent="0.2">
      <c r="A99" s="51">
        <v>96</v>
      </c>
      <c r="B99" s="51">
        <v>91</v>
      </c>
      <c r="C99" s="51" t="s">
        <v>124</v>
      </c>
      <c r="D99" s="57">
        <v>1</v>
      </c>
      <c r="E99" s="124">
        <v>1</v>
      </c>
      <c r="F99" s="124"/>
      <c r="G99" s="124"/>
      <c r="H99" s="124">
        <v>1</v>
      </c>
      <c r="I99" s="124">
        <v>1</v>
      </c>
      <c r="J99" s="124"/>
      <c r="K99" s="58"/>
      <c r="L99" s="124"/>
      <c r="M99" s="124"/>
      <c r="N99" s="124"/>
      <c r="O99" s="124"/>
      <c r="P99" s="124"/>
      <c r="Q99" s="124"/>
      <c r="R99" s="124"/>
      <c r="S99" s="124"/>
      <c r="T99" s="124"/>
      <c r="U99" s="124"/>
      <c r="V99" s="57"/>
      <c r="W99" s="124"/>
      <c r="X99" s="58"/>
      <c r="Y99" s="56" t="s">
        <v>81</v>
      </c>
      <c r="Z99" s="57"/>
      <c r="AA99" s="124"/>
      <c r="AB99" s="124"/>
      <c r="AC99" s="124"/>
      <c r="AD99" s="124"/>
      <c r="AE99" s="124"/>
      <c r="AF99" s="58"/>
      <c r="AG99" s="124"/>
      <c r="AH99" s="124"/>
      <c r="AI99" s="124"/>
      <c r="AJ99" s="124"/>
      <c r="AK99" s="124"/>
      <c r="AL99" s="124"/>
      <c r="AM99" s="57"/>
      <c r="AN99" s="124"/>
      <c r="AO99" s="124"/>
      <c r="AP99" s="124"/>
      <c r="AQ99" s="124"/>
      <c r="AR99" s="124"/>
      <c r="AS99" s="124"/>
      <c r="AT99" s="124"/>
      <c r="AU99" s="124"/>
      <c r="AV99" s="58">
        <v>1</v>
      </c>
      <c r="AW99" s="124"/>
      <c r="AX99" s="124"/>
      <c r="AY99" s="124"/>
      <c r="AZ99" s="124"/>
      <c r="BA99" s="124"/>
      <c r="BB99" s="124"/>
      <c r="BC99" s="124"/>
      <c r="BD99" s="124"/>
      <c r="BE99" s="124"/>
      <c r="BF99" s="124"/>
      <c r="BG99" s="124"/>
      <c r="BH99" s="58"/>
      <c r="BI99" s="124"/>
      <c r="BJ99" s="124"/>
      <c r="BK99" s="124"/>
      <c r="BL99" s="124"/>
      <c r="BM99" s="124"/>
      <c r="BN99" s="58"/>
      <c r="BO99" s="124"/>
      <c r="BP99" s="124">
        <v>1</v>
      </c>
      <c r="BQ99" s="124"/>
      <c r="BR99" s="124">
        <v>1</v>
      </c>
      <c r="BS99" s="124"/>
      <c r="BT99" s="58">
        <v>1</v>
      </c>
      <c r="BU99" s="75" t="s">
        <v>1302</v>
      </c>
      <c r="BW99" s="59"/>
      <c r="BX99" s="59"/>
      <c r="BY99" s="59"/>
      <c r="BZ99" s="59"/>
      <c r="CA99" s="59"/>
      <c r="CB99" s="59"/>
      <c r="CC99" s="59"/>
      <c r="CD99" s="59"/>
    </row>
    <row r="100" spans="1:82" s="51" customFormat="1" ht="37" customHeight="1" x14ac:dyDescent="0.2">
      <c r="A100" s="51">
        <v>97</v>
      </c>
      <c r="B100" s="51">
        <v>92</v>
      </c>
      <c r="C100" s="51" t="s">
        <v>124</v>
      </c>
      <c r="D100" s="57">
        <v>1</v>
      </c>
      <c r="E100" s="124">
        <v>1</v>
      </c>
      <c r="F100" s="124">
        <v>1</v>
      </c>
      <c r="G100" s="124">
        <v>1</v>
      </c>
      <c r="H100" s="124">
        <v>1</v>
      </c>
      <c r="I100" s="124">
        <v>1</v>
      </c>
      <c r="J100" s="124"/>
      <c r="K100" s="58"/>
      <c r="L100" s="124"/>
      <c r="M100" s="124"/>
      <c r="N100" s="124"/>
      <c r="O100" s="124"/>
      <c r="P100" s="124">
        <v>1</v>
      </c>
      <c r="Q100" s="124"/>
      <c r="R100" s="124"/>
      <c r="S100" s="124"/>
      <c r="T100" s="124"/>
      <c r="U100" s="124"/>
      <c r="V100" s="57"/>
      <c r="W100" s="124"/>
      <c r="X100" s="58"/>
      <c r="Y100" s="56" t="s">
        <v>81</v>
      </c>
      <c r="Z100" s="57"/>
      <c r="AA100" s="124"/>
      <c r="AB100" s="124"/>
      <c r="AC100" s="124"/>
      <c r="AD100" s="124"/>
      <c r="AE100" s="124"/>
      <c r="AF100" s="58"/>
      <c r="AG100" s="124"/>
      <c r="AH100" s="124"/>
      <c r="AI100" s="124"/>
      <c r="AJ100" s="124"/>
      <c r="AK100" s="124"/>
      <c r="AL100" s="124"/>
      <c r="AM100" s="57"/>
      <c r="AN100" s="124"/>
      <c r="AO100" s="124"/>
      <c r="AP100" s="124"/>
      <c r="AQ100" s="124"/>
      <c r="AR100" s="124"/>
      <c r="AS100" s="124"/>
      <c r="AT100" s="124"/>
      <c r="AU100" s="124"/>
      <c r="AV100" s="58">
        <v>1</v>
      </c>
      <c r="AW100" s="124"/>
      <c r="AX100" s="124"/>
      <c r="AY100" s="124"/>
      <c r="AZ100" s="124"/>
      <c r="BA100" s="124"/>
      <c r="BB100" s="124"/>
      <c r="BC100" s="124"/>
      <c r="BD100" s="124"/>
      <c r="BE100" s="124"/>
      <c r="BF100" s="124"/>
      <c r="BG100" s="124"/>
      <c r="BH100" s="58"/>
      <c r="BI100" s="124"/>
      <c r="BJ100" s="124"/>
      <c r="BK100" s="124"/>
      <c r="BL100" s="124"/>
      <c r="BM100" s="124"/>
      <c r="BN100" s="58"/>
      <c r="BO100" s="124">
        <v>1</v>
      </c>
      <c r="BP100" s="124">
        <v>1</v>
      </c>
      <c r="BQ100" s="124"/>
      <c r="BR100" s="124">
        <v>1</v>
      </c>
      <c r="BS100" s="124"/>
      <c r="BT100" s="58">
        <v>1</v>
      </c>
      <c r="BU100" s="75" t="s">
        <v>1303</v>
      </c>
      <c r="BW100" s="59"/>
      <c r="BX100" s="59"/>
      <c r="BY100" s="59"/>
      <c r="BZ100" s="59"/>
      <c r="CA100" s="59"/>
      <c r="CB100" s="59"/>
      <c r="CC100" s="59"/>
      <c r="CD100" s="59"/>
    </row>
    <row r="101" spans="1:82" s="51" customFormat="1" ht="37" customHeight="1" x14ac:dyDescent="0.2">
      <c r="A101" s="51">
        <v>98</v>
      </c>
      <c r="B101" s="51">
        <v>93</v>
      </c>
      <c r="C101" s="61" t="s">
        <v>131</v>
      </c>
      <c r="D101" s="62">
        <v>1</v>
      </c>
      <c r="E101" s="124">
        <v>1</v>
      </c>
      <c r="F101" s="124">
        <v>1</v>
      </c>
      <c r="G101" s="124"/>
      <c r="H101" s="124">
        <v>1</v>
      </c>
      <c r="I101" s="124">
        <v>1</v>
      </c>
      <c r="J101" s="124"/>
      <c r="K101" s="58"/>
      <c r="L101" s="124"/>
      <c r="M101" s="124"/>
      <c r="N101" s="124"/>
      <c r="O101" s="124"/>
      <c r="P101" s="124"/>
      <c r="Q101" s="124"/>
      <c r="R101" s="124"/>
      <c r="S101" s="124"/>
      <c r="T101" s="124"/>
      <c r="U101" s="124"/>
      <c r="V101" s="57"/>
      <c r="W101" s="124"/>
      <c r="X101" s="58"/>
      <c r="Y101" s="56" t="s">
        <v>143</v>
      </c>
      <c r="Z101" s="57"/>
      <c r="AA101" s="124"/>
      <c r="AB101" s="124"/>
      <c r="AC101" s="124"/>
      <c r="AD101" s="124"/>
      <c r="AE101" s="124"/>
      <c r="AF101" s="58"/>
      <c r="AG101" s="124"/>
      <c r="AH101" s="124"/>
      <c r="AI101" s="124"/>
      <c r="AJ101" s="124"/>
      <c r="AK101" s="124"/>
      <c r="AL101" s="124"/>
      <c r="AM101" s="57">
        <v>1</v>
      </c>
      <c r="AN101" s="124"/>
      <c r="AO101" s="124"/>
      <c r="AP101" s="124"/>
      <c r="AQ101" s="124"/>
      <c r="AR101" s="124"/>
      <c r="AS101" s="124"/>
      <c r="AT101" s="124"/>
      <c r="AU101" s="124"/>
      <c r="AV101" s="58"/>
      <c r="AW101" s="124"/>
      <c r="AX101" s="124"/>
      <c r="AY101" s="124"/>
      <c r="AZ101" s="124"/>
      <c r="BA101" s="124"/>
      <c r="BB101" s="124"/>
      <c r="BC101" s="124"/>
      <c r="BD101" s="124"/>
      <c r="BE101" s="124"/>
      <c r="BF101" s="124"/>
      <c r="BG101" s="124"/>
      <c r="BH101" s="58"/>
      <c r="BI101" s="124"/>
      <c r="BJ101" s="124"/>
      <c r="BK101" s="124"/>
      <c r="BL101" s="124"/>
      <c r="BM101" s="124"/>
      <c r="BN101" s="58"/>
      <c r="BO101" s="124">
        <v>1</v>
      </c>
      <c r="BP101" s="124">
        <v>1</v>
      </c>
      <c r="BQ101" s="124"/>
      <c r="BR101" s="124">
        <v>1</v>
      </c>
      <c r="BS101" s="124"/>
      <c r="BT101" s="58">
        <v>1</v>
      </c>
      <c r="BU101" s="75" t="s">
        <v>1304</v>
      </c>
      <c r="BW101" s="59"/>
      <c r="BX101" s="59"/>
      <c r="BY101" s="59"/>
      <c r="BZ101" s="59"/>
      <c r="CA101" s="59"/>
      <c r="CB101" s="59"/>
      <c r="CC101" s="59"/>
      <c r="CD101" s="59"/>
    </row>
    <row r="102" spans="1:82" s="51" customFormat="1" ht="37" customHeight="1" x14ac:dyDescent="0.2">
      <c r="A102" s="51">
        <v>99</v>
      </c>
      <c r="B102" s="51" t="s">
        <v>219</v>
      </c>
      <c r="C102" s="61" t="s">
        <v>131</v>
      </c>
      <c r="D102" s="62">
        <v>1</v>
      </c>
      <c r="E102" s="124"/>
      <c r="F102" s="124">
        <v>1</v>
      </c>
      <c r="G102" s="124"/>
      <c r="H102" s="124">
        <v>1</v>
      </c>
      <c r="I102" s="124">
        <v>1</v>
      </c>
      <c r="J102" s="124"/>
      <c r="K102" s="58"/>
      <c r="L102" s="124"/>
      <c r="M102" s="124"/>
      <c r="N102" s="124"/>
      <c r="O102" s="124"/>
      <c r="P102" s="124"/>
      <c r="Q102" s="124"/>
      <c r="R102" s="124"/>
      <c r="S102" s="124"/>
      <c r="T102" s="124"/>
      <c r="U102" s="124"/>
      <c r="V102" s="57"/>
      <c r="W102" s="124"/>
      <c r="X102" s="58"/>
      <c r="Y102" s="56" t="s">
        <v>143</v>
      </c>
      <c r="Z102" s="57"/>
      <c r="AA102" s="124"/>
      <c r="AB102" s="124"/>
      <c r="AC102" s="124"/>
      <c r="AD102" s="124"/>
      <c r="AE102" s="124"/>
      <c r="AF102" s="58"/>
      <c r="AG102" s="124"/>
      <c r="AH102" s="124"/>
      <c r="AI102" s="124"/>
      <c r="AJ102" s="124"/>
      <c r="AK102" s="124"/>
      <c r="AL102" s="124"/>
      <c r="AM102" s="57">
        <v>1</v>
      </c>
      <c r="AN102" s="124"/>
      <c r="AO102" s="124"/>
      <c r="AP102" s="124"/>
      <c r="AQ102" s="124"/>
      <c r="AR102" s="124"/>
      <c r="AS102" s="124"/>
      <c r="AT102" s="124"/>
      <c r="AU102" s="124"/>
      <c r="AV102" s="58"/>
      <c r="AW102" s="124"/>
      <c r="AX102" s="124"/>
      <c r="AY102" s="124"/>
      <c r="AZ102" s="124"/>
      <c r="BA102" s="124"/>
      <c r="BB102" s="124"/>
      <c r="BC102" s="124"/>
      <c r="BD102" s="124"/>
      <c r="BE102" s="124"/>
      <c r="BF102" s="124"/>
      <c r="BG102" s="124"/>
      <c r="BH102" s="58"/>
      <c r="BI102" s="124"/>
      <c r="BJ102" s="124"/>
      <c r="BK102" s="124"/>
      <c r="BL102" s="124"/>
      <c r="BM102" s="124"/>
      <c r="BN102" s="58"/>
      <c r="BO102" s="124"/>
      <c r="BP102" s="124">
        <v>1</v>
      </c>
      <c r="BQ102" s="124"/>
      <c r="BR102" s="124">
        <v>1</v>
      </c>
      <c r="BS102" s="124"/>
      <c r="BT102" s="58">
        <v>1</v>
      </c>
      <c r="BU102" s="75" t="s">
        <v>1305</v>
      </c>
      <c r="BW102" s="59"/>
      <c r="BX102" s="59"/>
      <c r="BY102" s="59"/>
      <c r="BZ102" s="59"/>
      <c r="CA102" s="59"/>
      <c r="CB102" s="59"/>
      <c r="CC102" s="59"/>
      <c r="CD102" s="59"/>
    </row>
    <row r="103" spans="1:82" s="51" customFormat="1" ht="37" customHeight="1" x14ac:dyDescent="0.2">
      <c r="A103" s="51">
        <v>100</v>
      </c>
      <c r="B103" s="51" t="s">
        <v>220</v>
      </c>
      <c r="C103" s="61" t="s">
        <v>131</v>
      </c>
      <c r="D103" s="62">
        <v>1</v>
      </c>
      <c r="E103" s="124"/>
      <c r="F103" s="124"/>
      <c r="G103" s="124">
        <v>1</v>
      </c>
      <c r="H103" s="124"/>
      <c r="I103" s="124">
        <v>1</v>
      </c>
      <c r="J103" s="124"/>
      <c r="K103" s="58"/>
      <c r="L103" s="124"/>
      <c r="M103" s="124"/>
      <c r="N103" s="124">
        <v>1</v>
      </c>
      <c r="O103" s="124"/>
      <c r="P103" s="124">
        <v>1</v>
      </c>
      <c r="Q103" s="124"/>
      <c r="R103" s="124"/>
      <c r="S103" s="124">
        <v>1</v>
      </c>
      <c r="T103" s="124"/>
      <c r="U103" s="124"/>
      <c r="V103" s="57"/>
      <c r="W103" s="124"/>
      <c r="X103" s="58"/>
      <c r="Y103" s="56" t="s">
        <v>143</v>
      </c>
      <c r="Z103" s="57"/>
      <c r="AA103" s="124"/>
      <c r="AB103" s="124"/>
      <c r="AC103" s="124"/>
      <c r="AD103" s="124"/>
      <c r="AE103" s="124"/>
      <c r="AF103" s="58"/>
      <c r="AG103" s="124"/>
      <c r="AH103" s="124"/>
      <c r="AI103" s="124"/>
      <c r="AJ103" s="124"/>
      <c r="AK103" s="124"/>
      <c r="AL103" s="124"/>
      <c r="AM103" s="57">
        <v>1</v>
      </c>
      <c r="AN103" s="124"/>
      <c r="AO103" s="124"/>
      <c r="AP103" s="124"/>
      <c r="AQ103" s="124"/>
      <c r="AR103" s="124"/>
      <c r="AS103" s="124"/>
      <c r="AT103" s="124"/>
      <c r="AU103" s="124"/>
      <c r="AV103" s="58"/>
      <c r="AW103" s="124"/>
      <c r="AX103" s="124"/>
      <c r="AY103" s="124"/>
      <c r="AZ103" s="124"/>
      <c r="BA103" s="124"/>
      <c r="BB103" s="124"/>
      <c r="BC103" s="124"/>
      <c r="BD103" s="124"/>
      <c r="BE103" s="124"/>
      <c r="BF103" s="124"/>
      <c r="BG103" s="124"/>
      <c r="BH103" s="58"/>
      <c r="BI103" s="124"/>
      <c r="BJ103" s="124"/>
      <c r="BK103" s="124"/>
      <c r="BL103" s="124"/>
      <c r="BM103" s="124"/>
      <c r="BN103" s="58"/>
      <c r="BO103" s="124">
        <v>1</v>
      </c>
      <c r="BP103" s="124">
        <v>1</v>
      </c>
      <c r="BQ103" s="124"/>
      <c r="BR103" s="124">
        <v>1</v>
      </c>
      <c r="BS103" s="124"/>
      <c r="BT103" s="58">
        <v>1</v>
      </c>
      <c r="BU103" s="75" t="s">
        <v>1306</v>
      </c>
      <c r="BW103" s="59"/>
      <c r="BX103" s="59"/>
      <c r="BY103" s="59"/>
      <c r="BZ103" s="59"/>
      <c r="CA103" s="59"/>
      <c r="CB103" s="59"/>
      <c r="CC103" s="59"/>
      <c r="CD103" s="59"/>
    </row>
    <row r="104" spans="1:82" s="51" customFormat="1" ht="37" customHeight="1" x14ac:dyDescent="0.2">
      <c r="A104" s="51">
        <v>101</v>
      </c>
      <c r="B104" s="51" t="s">
        <v>221</v>
      </c>
      <c r="C104" s="61" t="s">
        <v>131</v>
      </c>
      <c r="D104" s="62">
        <v>1</v>
      </c>
      <c r="E104" s="124"/>
      <c r="F104" s="124">
        <v>1</v>
      </c>
      <c r="G104" s="124"/>
      <c r="H104" s="124">
        <v>1</v>
      </c>
      <c r="I104" s="124">
        <v>1</v>
      </c>
      <c r="J104" s="124"/>
      <c r="K104" s="58"/>
      <c r="L104" s="124"/>
      <c r="M104" s="124"/>
      <c r="N104" s="124"/>
      <c r="O104" s="124"/>
      <c r="P104" s="124">
        <v>1</v>
      </c>
      <c r="Q104" s="124"/>
      <c r="R104" s="124"/>
      <c r="S104" s="124">
        <v>1</v>
      </c>
      <c r="T104" s="124"/>
      <c r="U104" s="124"/>
      <c r="V104" s="57"/>
      <c r="W104" s="124"/>
      <c r="X104" s="58"/>
      <c r="Y104" s="56" t="s">
        <v>143</v>
      </c>
      <c r="Z104" s="57"/>
      <c r="AA104" s="124"/>
      <c r="AB104" s="124"/>
      <c r="AC104" s="124"/>
      <c r="AD104" s="124"/>
      <c r="AE104" s="124"/>
      <c r="AF104" s="58"/>
      <c r="AG104" s="124"/>
      <c r="AH104" s="124"/>
      <c r="AI104" s="124"/>
      <c r="AJ104" s="124"/>
      <c r="AK104" s="124"/>
      <c r="AL104" s="124"/>
      <c r="AM104" s="57">
        <v>1</v>
      </c>
      <c r="AN104" s="124"/>
      <c r="AO104" s="124"/>
      <c r="AP104" s="124"/>
      <c r="AQ104" s="124"/>
      <c r="AR104" s="124"/>
      <c r="AS104" s="124"/>
      <c r="AT104" s="124"/>
      <c r="AU104" s="124"/>
      <c r="AV104" s="58"/>
      <c r="AW104" s="124"/>
      <c r="AX104" s="124"/>
      <c r="AY104" s="124"/>
      <c r="AZ104" s="124"/>
      <c r="BA104" s="124"/>
      <c r="BB104" s="124"/>
      <c r="BC104" s="124"/>
      <c r="BD104" s="124"/>
      <c r="BE104" s="124"/>
      <c r="BF104" s="124"/>
      <c r="BG104" s="124"/>
      <c r="BH104" s="58"/>
      <c r="BI104" s="124"/>
      <c r="BJ104" s="124"/>
      <c r="BK104" s="124"/>
      <c r="BL104" s="124"/>
      <c r="BM104" s="124"/>
      <c r="BN104" s="58"/>
      <c r="BO104" s="124">
        <v>1</v>
      </c>
      <c r="BP104" s="124">
        <v>1</v>
      </c>
      <c r="BQ104" s="124"/>
      <c r="BR104" s="124">
        <v>1</v>
      </c>
      <c r="BS104" s="124"/>
      <c r="BT104" s="58">
        <v>1</v>
      </c>
      <c r="BU104" s="75" t="s">
        <v>1307</v>
      </c>
      <c r="BW104" s="59"/>
      <c r="BX104" s="59"/>
      <c r="BY104" s="59"/>
      <c r="BZ104" s="59"/>
      <c r="CA104" s="59"/>
      <c r="CB104" s="59"/>
      <c r="CC104" s="59"/>
      <c r="CD104" s="59"/>
    </row>
    <row r="105" spans="1:82" s="51" customFormat="1" ht="37" customHeight="1" x14ac:dyDescent="0.2">
      <c r="A105" s="51">
        <v>102</v>
      </c>
      <c r="B105" s="51" t="s">
        <v>236</v>
      </c>
      <c r="C105" s="61" t="s">
        <v>131</v>
      </c>
      <c r="D105" s="62">
        <v>1</v>
      </c>
      <c r="E105" s="124"/>
      <c r="F105" s="124">
        <v>1</v>
      </c>
      <c r="G105" s="124"/>
      <c r="H105" s="124"/>
      <c r="I105" s="124">
        <v>1</v>
      </c>
      <c r="J105" s="124"/>
      <c r="K105" s="58"/>
      <c r="L105" s="124">
        <v>1</v>
      </c>
      <c r="M105" s="124"/>
      <c r="N105" s="124"/>
      <c r="O105" s="124"/>
      <c r="P105" s="124">
        <v>1</v>
      </c>
      <c r="Q105" s="124"/>
      <c r="R105" s="124"/>
      <c r="S105" s="124"/>
      <c r="T105" s="124"/>
      <c r="U105" s="124"/>
      <c r="V105" s="57"/>
      <c r="W105" s="124"/>
      <c r="X105" s="58"/>
      <c r="Y105" s="56" t="s">
        <v>143</v>
      </c>
      <c r="Z105" s="57"/>
      <c r="AA105" s="124"/>
      <c r="AB105" s="124"/>
      <c r="AC105" s="124"/>
      <c r="AD105" s="124"/>
      <c r="AE105" s="124"/>
      <c r="AF105" s="58"/>
      <c r="AG105" s="124"/>
      <c r="AH105" s="124"/>
      <c r="AI105" s="124"/>
      <c r="AJ105" s="124"/>
      <c r="AK105" s="124"/>
      <c r="AL105" s="124"/>
      <c r="AM105" s="57">
        <v>1</v>
      </c>
      <c r="AN105" s="124"/>
      <c r="AO105" s="124"/>
      <c r="AP105" s="124"/>
      <c r="AQ105" s="124"/>
      <c r="AR105" s="124"/>
      <c r="AS105" s="124"/>
      <c r="AT105" s="124"/>
      <c r="AU105" s="124"/>
      <c r="AV105" s="58"/>
      <c r="AW105" s="124"/>
      <c r="AX105" s="124"/>
      <c r="AY105" s="124"/>
      <c r="AZ105" s="124"/>
      <c r="BA105" s="124"/>
      <c r="BB105" s="124"/>
      <c r="BC105" s="124"/>
      <c r="BD105" s="124"/>
      <c r="BE105" s="124"/>
      <c r="BF105" s="124"/>
      <c r="BG105" s="124"/>
      <c r="BH105" s="58"/>
      <c r="BI105" s="124"/>
      <c r="BJ105" s="124"/>
      <c r="BK105" s="124"/>
      <c r="BL105" s="124"/>
      <c r="BM105" s="124"/>
      <c r="BN105" s="58"/>
      <c r="BO105" s="124">
        <v>1</v>
      </c>
      <c r="BP105" s="124">
        <v>1</v>
      </c>
      <c r="BQ105" s="124"/>
      <c r="BR105" s="124">
        <v>1</v>
      </c>
      <c r="BS105" s="124"/>
      <c r="BT105" s="58">
        <v>1</v>
      </c>
      <c r="BU105" s="75" t="s">
        <v>1308</v>
      </c>
      <c r="BW105" s="59"/>
      <c r="BX105" s="59"/>
      <c r="BY105" s="59"/>
      <c r="BZ105" s="59"/>
      <c r="CA105" s="59"/>
      <c r="CB105" s="59"/>
      <c r="CC105" s="59"/>
      <c r="CD105" s="59"/>
    </row>
    <row r="106" spans="1:82" s="51" customFormat="1" ht="37" customHeight="1" x14ac:dyDescent="0.2">
      <c r="A106" s="51">
        <v>103</v>
      </c>
      <c r="B106" s="51" t="s">
        <v>237</v>
      </c>
      <c r="C106" s="61" t="s">
        <v>131</v>
      </c>
      <c r="D106" s="62">
        <v>1</v>
      </c>
      <c r="E106" s="124"/>
      <c r="F106" s="124">
        <v>1</v>
      </c>
      <c r="G106" s="124"/>
      <c r="H106" s="124">
        <v>1</v>
      </c>
      <c r="I106" s="124">
        <v>1</v>
      </c>
      <c r="J106" s="124"/>
      <c r="K106" s="58"/>
      <c r="L106" s="124"/>
      <c r="M106" s="124"/>
      <c r="N106" s="124"/>
      <c r="O106" s="124"/>
      <c r="P106" s="124">
        <v>1</v>
      </c>
      <c r="Q106" s="124"/>
      <c r="R106" s="124"/>
      <c r="S106" s="124"/>
      <c r="T106" s="124"/>
      <c r="U106" s="124"/>
      <c r="V106" s="57"/>
      <c r="W106" s="124"/>
      <c r="X106" s="58"/>
      <c r="Y106" s="56" t="s">
        <v>143</v>
      </c>
      <c r="Z106" s="57"/>
      <c r="AA106" s="124"/>
      <c r="AB106" s="124"/>
      <c r="AC106" s="124"/>
      <c r="AD106" s="124"/>
      <c r="AE106" s="124"/>
      <c r="AF106" s="58"/>
      <c r="AG106" s="124"/>
      <c r="AH106" s="124"/>
      <c r="AI106" s="124"/>
      <c r="AJ106" s="124"/>
      <c r="AK106" s="124"/>
      <c r="AL106" s="124"/>
      <c r="AM106" s="57">
        <v>1</v>
      </c>
      <c r="AN106" s="124"/>
      <c r="AO106" s="124"/>
      <c r="AP106" s="124"/>
      <c r="AQ106" s="124"/>
      <c r="AR106" s="124"/>
      <c r="AS106" s="124"/>
      <c r="AT106" s="124"/>
      <c r="AU106" s="124"/>
      <c r="AV106" s="58"/>
      <c r="AW106" s="124"/>
      <c r="AX106" s="124"/>
      <c r="AY106" s="124"/>
      <c r="AZ106" s="124"/>
      <c r="BA106" s="124"/>
      <c r="BB106" s="124"/>
      <c r="BC106" s="124"/>
      <c r="BD106" s="124"/>
      <c r="BE106" s="124"/>
      <c r="BF106" s="124"/>
      <c r="BG106" s="124"/>
      <c r="BH106" s="58"/>
      <c r="BI106" s="124"/>
      <c r="BJ106" s="124"/>
      <c r="BK106" s="124"/>
      <c r="BL106" s="124"/>
      <c r="BM106" s="124"/>
      <c r="BN106" s="58"/>
      <c r="BO106" s="124">
        <v>1</v>
      </c>
      <c r="BP106" s="124">
        <v>1</v>
      </c>
      <c r="BQ106" s="124"/>
      <c r="BR106" s="124">
        <v>1</v>
      </c>
      <c r="BS106" s="124"/>
      <c r="BT106" s="58">
        <v>1</v>
      </c>
      <c r="BU106" s="75" t="s">
        <v>1309</v>
      </c>
      <c r="BW106" s="59"/>
      <c r="BX106" s="59"/>
      <c r="BY106" s="59"/>
      <c r="BZ106" s="59"/>
      <c r="CA106" s="59"/>
      <c r="CB106" s="59"/>
      <c r="CC106" s="59"/>
      <c r="CD106" s="59"/>
    </row>
    <row r="107" spans="1:82" s="51" customFormat="1" ht="37" customHeight="1" x14ac:dyDescent="0.2">
      <c r="A107" s="51">
        <v>104</v>
      </c>
      <c r="B107" s="51" t="s">
        <v>238</v>
      </c>
      <c r="C107" s="61" t="s">
        <v>131</v>
      </c>
      <c r="D107" s="62">
        <v>1</v>
      </c>
      <c r="E107" s="124"/>
      <c r="F107" s="124">
        <v>1</v>
      </c>
      <c r="G107" s="124"/>
      <c r="H107" s="124">
        <v>1</v>
      </c>
      <c r="I107" s="124">
        <v>1</v>
      </c>
      <c r="J107" s="124"/>
      <c r="K107" s="58"/>
      <c r="L107" s="124"/>
      <c r="M107" s="124"/>
      <c r="N107" s="124"/>
      <c r="O107" s="124"/>
      <c r="P107" s="124">
        <v>1</v>
      </c>
      <c r="Q107" s="124"/>
      <c r="R107" s="124"/>
      <c r="S107" s="124">
        <v>1</v>
      </c>
      <c r="T107" s="124"/>
      <c r="U107" s="124"/>
      <c r="V107" s="57"/>
      <c r="W107" s="124"/>
      <c r="X107" s="58"/>
      <c r="Y107" s="56" t="s">
        <v>143</v>
      </c>
      <c r="Z107" s="57"/>
      <c r="AA107" s="124"/>
      <c r="AB107" s="124"/>
      <c r="AC107" s="124"/>
      <c r="AD107" s="124"/>
      <c r="AE107" s="124"/>
      <c r="AF107" s="58"/>
      <c r="AG107" s="124"/>
      <c r="AH107" s="124"/>
      <c r="AI107" s="124"/>
      <c r="AJ107" s="124"/>
      <c r="AK107" s="124"/>
      <c r="AL107" s="124"/>
      <c r="AM107" s="57">
        <v>1</v>
      </c>
      <c r="AN107" s="124"/>
      <c r="AO107" s="124"/>
      <c r="AP107" s="124"/>
      <c r="AQ107" s="124"/>
      <c r="AR107" s="124"/>
      <c r="AS107" s="124"/>
      <c r="AT107" s="124"/>
      <c r="AU107" s="124"/>
      <c r="AV107" s="58"/>
      <c r="AW107" s="124"/>
      <c r="AX107" s="124"/>
      <c r="AY107" s="124"/>
      <c r="AZ107" s="124"/>
      <c r="BA107" s="124"/>
      <c r="BB107" s="124"/>
      <c r="BC107" s="124"/>
      <c r="BD107" s="124"/>
      <c r="BE107" s="124"/>
      <c r="BF107" s="124"/>
      <c r="BG107" s="124"/>
      <c r="BH107" s="58"/>
      <c r="BI107" s="124"/>
      <c r="BJ107" s="124"/>
      <c r="BK107" s="124"/>
      <c r="BL107" s="124"/>
      <c r="BM107" s="124"/>
      <c r="BN107" s="58"/>
      <c r="BO107" s="124">
        <v>1</v>
      </c>
      <c r="BP107" s="124">
        <v>1</v>
      </c>
      <c r="BQ107" s="124"/>
      <c r="BR107" s="124">
        <v>1</v>
      </c>
      <c r="BS107" s="124"/>
      <c r="BT107" s="58">
        <v>1</v>
      </c>
      <c r="BU107" s="75" t="s">
        <v>1310</v>
      </c>
      <c r="BW107" s="59"/>
      <c r="BX107" s="59"/>
      <c r="BY107" s="59"/>
      <c r="BZ107" s="59"/>
      <c r="CA107" s="59"/>
      <c r="CB107" s="59"/>
      <c r="CC107" s="59"/>
      <c r="CD107" s="59"/>
    </row>
    <row r="108" spans="1:82" s="51" customFormat="1" ht="37" customHeight="1" x14ac:dyDescent="0.2">
      <c r="A108" s="51">
        <v>105</v>
      </c>
      <c r="B108" s="51" t="s">
        <v>239</v>
      </c>
      <c r="C108" s="61" t="s">
        <v>131</v>
      </c>
      <c r="D108" s="62">
        <v>1</v>
      </c>
      <c r="E108" s="124">
        <v>1</v>
      </c>
      <c r="F108" s="124">
        <v>1</v>
      </c>
      <c r="G108" s="124"/>
      <c r="H108" s="124">
        <v>1</v>
      </c>
      <c r="I108" s="124">
        <v>1</v>
      </c>
      <c r="J108" s="124"/>
      <c r="K108" s="58"/>
      <c r="L108" s="124"/>
      <c r="M108" s="124"/>
      <c r="N108" s="124">
        <v>1</v>
      </c>
      <c r="O108" s="124"/>
      <c r="P108" s="124">
        <v>1</v>
      </c>
      <c r="Q108" s="124"/>
      <c r="R108" s="124"/>
      <c r="S108" s="124">
        <v>1</v>
      </c>
      <c r="T108" s="124"/>
      <c r="U108" s="124"/>
      <c r="V108" s="57"/>
      <c r="W108" s="124"/>
      <c r="X108" s="58"/>
      <c r="Y108" s="56" t="s">
        <v>147</v>
      </c>
      <c r="Z108" s="57"/>
      <c r="AA108" s="124"/>
      <c r="AB108" s="124"/>
      <c r="AC108" s="124"/>
      <c r="AD108" s="124"/>
      <c r="AE108" s="124"/>
      <c r="AF108" s="58"/>
      <c r="AG108" s="124"/>
      <c r="AH108" s="124"/>
      <c r="AI108" s="124"/>
      <c r="AJ108" s="124"/>
      <c r="AK108" s="124"/>
      <c r="AL108" s="124"/>
      <c r="AM108" s="57"/>
      <c r="AN108" s="124">
        <v>1</v>
      </c>
      <c r="AO108" s="124"/>
      <c r="AP108" s="124"/>
      <c r="AQ108" s="124"/>
      <c r="AR108" s="124"/>
      <c r="AS108" s="124"/>
      <c r="AT108" s="124"/>
      <c r="AU108" s="124"/>
      <c r="AV108" s="58"/>
      <c r="AW108" s="124"/>
      <c r="AX108" s="124"/>
      <c r="AY108" s="124"/>
      <c r="AZ108" s="124"/>
      <c r="BA108" s="124"/>
      <c r="BB108" s="124"/>
      <c r="BC108" s="124"/>
      <c r="BD108" s="124"/>
      <c r="BE108" s="124"/>
      <c r="BF108" s="124"/>
      <c r="BG108" s="124"/>
      <c r="BH108" s="58"/>
      <c r="BI108" s="124"/>
      <c r="BJ108" s="124"/>
      <c r="BK108" s="124"/>
      <c r="BL108" s="124"/>
      <c r="BM108" s="124"/>
      <c r="BN108" s="58"/>
      <c r="BO108" s="124">
        <v>1</v>
      </c>
      <c r="BP108" s="124">
        <v>1</v>
      </c>
      <c r="BQ108" s="124"/>
      <c r="BR108" s="124">
        <v>1</v>
      </c>
      <c r="BS108" s="124"/>
      <c r="BT108" s="58">
        <v>1</v>
      </c>
      <c r="BU108" s="75" t="s">
        <v>1311</v>
      </c>
      <c r="BW108" s="59"/>
      <c r="BX108" s="59"/>
      <c r="BY108" s="59"/>
      <c r="BZ108" s="59"/>
      <c r="CA108" s="59"/>
      <c r="CB108" s="59"/>
      <c r="CC108" s="59"/>
      <c r="CD108" s="59"/>
    </row>
    <row r="109" spans="1:82" s="51" customFormat="1" ht="37" customHeight="1" x14ac:dyDescent="0.2">
      <c r="A109" s="51">
        <v>106</v>
      </c>
      <c r="B109" s="51" t="s">
        <v>240</v>
      </c>
      <c r="C109" s="61" t="s">
        <v>131</v>
      </c>
      <c r="D109" s="62">
        <v>1</v>
      </c>
      <c r="E109" s="124">
        <v>1</v>
      </c>
      <c r="F109" s="124">
        <v>1</v>
      </c>
      <c r="G109" s="124"/>
      <c r="H109" s="124"/>
      <c r="I109" s="124">
        <v>1</v>
      </c>
      <c r="J109" s="124"/>
      <c r="K109" s="58"/>
      <c r="L109" s="124"/>
      <c r="M109" s="124"/>
      <c r="N109" s="124"/>
      <c r="O109" s="124"/>
      <c r="P109" s="124"/>
      <c r="Q109" s="124"/>
      <c r="R109" s="124"/>
      <c r="S109" s="124"/>
      <c r="T109" s="124"/>
      <c r="U109" s="124"/>
      <c r="V109" s="57"/>
      <c r="W109" s="124"/>
      <c r="X109" s="58"/>
      <c r="Y109" s="56" t="s">
        <v>147</v>
      </c>
      <c r="Z109" s="57"/>
      <c r="AA109" s="124"/>
      <c r="AB109" s="124"/>
      <c r="AC109" s="124"/>
      <c r="AD109" s="124"/>
      <c r="AE109" s="124"/>
      <c r="AF109" s="58"/>
      <c r="AG109" s="124"/>
      <c r="AH109" s="124"/>
      <c r="AI109" s="124"/>
      <c r="AJ109" s="124"/>
      <c r="AK109" s="124"/>
      <c r="AL109" s="124"/>
      <c r="AM109" s="57"/>
      <c r="AN109" s="124">
        <v>1</v>
      </c>
      <c r="AO109" s="124"/>
      <c r="AP109" s="124"/>
      <c r="AQ109" s="124"/>
      <c r="AR109" s="124"/>
      <c r="AS109" s="124"/>
      <c r="AT109" s="124"/>
      <c r="AU109" s="124"/>
      <c r="AV109" s="58"/>
      <c r="AW109" s="124"/>
      <c r="AX109" s="124"/>
      <c r="AY109" s="124"/>
      <c r="AZ109" s="124"/>
      <c r="BA109" s="124"/>
      <c r="BB109" s="124"/>
      <c r="BC109" s="124"/>
      <c r="BD109" s="124"/>
      <c r="BE109" s="124"/>
      <c r="BF109" s="124"/>
      <c r="BG109" s="124"/>
      <c r="BH109" s="58"/>
      <c r="BI109" s="124"/>
      <c r="BJ109" s="124"/>
      <c r="BK109" s="124"/>
      <c r="BL109" s="124"/>
      <c r="BM109" s="124"/>
      <c r="BN109" s="58"/>
      <c r="BO109" s="124"/>
      <c r="BP109" s="124">
        <v>1</v>
      </c>
      <c r="BQ109" s="124"/>
      <c r="BR109" s="124">
        <v>1</v>
      </c>
      <c r="BS109" s="124"/>
      <c r="BT109" s="58">
        <v>1</v>
      </c>
      <c r="BU109" s="75" t="s">
        <v>1312</v>
      </c>
      <c r="BW109" s="59"/>
      <c r="BX109" s="59"/>
      <c r="BY109" s="59"/>
      <c r="BZ109" s="59"/>
      <c r="CA109" s="59"/>
      <c r="CB109" s="59"/>
      <c r="CC109" s="59"/>
      <c r="CD109" s="59"/>
    </row>
    <row r="110" spans="1:82" s="51" customFormat="1" ht="37" customHeight="1" x14ac:dyDescent="0.2">
      <c r="A110" s="51">
        <v>107</v>
      </c>
      <c r="B110" s="51" t="s">
        <v>241</v>
      </c>
      <c r="C110" s="61" t="s">
        <v>131</v>
      </c>
      <c r="D110" s="62">
        <v>1</v>
      </c>
      <c r="E110" s="124">
        <v>1</v>
      </c>
      <c r="F110" s="124">
        <v>1</v>
      </c>
      <c r="G110" s="124"/>
      <c r="H110" s="124">
        <v>1</v>
      </c>
      <c r="I110" s="124">
        <v>1</v>
      </c>
      <c r="J110" s="124"/>
      <c r="K110" s="58"/>
      <c r="L110" s="124"/>
      <c r="M110" s="124"/>
      <c r="N110" s="124">
        <v>1</v>
      </c>
      <c r="O110" s="124"/>
      <c r="P110" s="124">
        <v>1</v>
      </c>
      <c r="Q110" s="124"/>
      <c r="R110" s="124"/>
      <c r="S110" s="124"/>
      <c r="T110" s="124"/>
      <c r="U110" s="124"/>
      <c r="V110" s="57"/>
      <c r="W110" s="124"/>
      <c r="X110" s="58"/>
      <c r="Y110" s="56" t="s">
        <v>147</v>
      </c>
      <c r="Z110" s="57"/>
      <c r="AA110" s="124"/>
      <c r="AB110" s="124"/>
      <c r="AC110" s="124"/>
      <c r="AD110" s="124"/>
      <c r="AE110" s="124"/>
      <c r="AF110" s="58"/>
      <c r="AG110" s="124"/>
      <c r="AH110" s="124"/>
      <c r="AI110" s="124"/>
      <c r="AJ110" s="124"/>
      <c r="AK110" s="124"/>
      <c r="AL110" s="124"/>
      <c r="AM110" s="57"/>
      <c r="AN110" s="124">
        <v>1</v>
      </c>
      <c r="AO110" s="124"/>
      <c r="AP110" s="124"/>
      <c r="AQ110" s="124"/>
      <c r="AR110" s="124"/>
      <c r="AS110" s="124"/>
      <c r="AT110" s="124"/>
      <c r="AU110" s="124"/>
      <c r="AV110" s="58"/>
      <c r="AW110" s="124"/>
      <c r="AX110" s="124"/>
      <c r="AY110" s="124"/>
      <c r="AZ110" s="124"/>
      <c r="BA110" s="124"/>
      <c r="BB110" s="124"/>
      <c r="BC110" s="124"/>
      <c r="BD110" s="124"/>
      <c r="BE110" s="124"/>
      <c r="BF110" s="124"/>
      <c r="BG110" s="124"/>
      <c r="BH110" s="58"/>
      <c r="BI110" s="124"/>
      <c r="BJ110" s="124"/>
      <c r="BK110" s="124"/>
      <c r="BL110" s="124"/>
      <c r="BM110" s="124"/>
      <c r="BN110" s="58"/>
      <c r="BO110" s="124">
        <v>1</v>
      </c>
      <c r="BP110" s="124">
        <v>1</v>
      </c>
      <c r="BQ110" s="124"/>
      <c r="BR110" s="124">
        <v>1</v>
      </c>
      <c r="BS110" s="124"/>
      <c r="BT110" s="58">
        <v>1</v>
      </c>
      <c r="BU110" s="75" t="s">
        <v>1313</v>
      </c>
      <c r="BW110" s="59"/>
      <c r="BX110" s="59"/>
      <c r="BY110" s="59"/>
      <c r="BZ110" s="59"/>
      <c r="CA110" s="59"/>
      <c r="CB110" s="59"/>
      <c r="CC110" s="59"/>
      <c r="CD110" s="59"/>
    </row>
    <row r="111" spans="1:82" s="51" customFormat="1" ht="37" customHeight="1" x14ac:dyDescent="0.2">
      <c r="A111" s="51">
        <v>108</v>
      </c>
      <c r="B111" s="51" t="s">
        <v>242</v>
      </c>
      <c r="C111" s="61" t="s">
        <v>131</v>
      </c>
      <c r="D111" s="62">
        <v>1</v>
      </c>
      <c r="E111" s="124">
        <v>1</v>
      </c>
      <c r="F111" s="124">
        <v>1</v>
      </c>
      <c r="G111" s="124"/>
      <c r="H111" s="124">
        <v>1</v>
      </c>
      <c r="I111" s="124">
        <v>1</v>
      </c>
      <c r="J111" s="124"/>
      <c r="K111" s="58"/>
      <c r="L111" s="124"/>
      <c r="M111" s="124"/>
      <c r="N111" s="124"/>
      <c r="O111" s="124"/>
      <c r="P111" s="124">
        <v>1</v>
      </c>
      <c r="Q111" s="124"/>
      <c r="R111" s="124"/>
      <c r="S111" s="124">
        <v>1</v>
      </c>
      <c r="T111" s="124"/>
      <c r="U111" s="124"/>
      <c r="V111" s="57"/>
      <c r="W111" s="124"/>
      <c r="X111" s="58"/>
      <c r="Y111" s="56" t="s">
        <v>147</v>
      </c>
      <c r="Z111" s="57"/>
      <c r="AA111" s="124"/>
      <c r="AB111" s="124"/>
      <c r="AC111" s="124"/>
      <c r="AD111" s="124"/>
      <c r="AE111" s="124"/>
      <c r="AF111" s="58"/>
      <c r="AG111" s="124"/>
      <c r="AH111" s="124"/>
      <c r="AI111" s="124"/>
      <c r="AJ111" s="124"/>
      <c r="AK111" s="124"/>
      <c r="AL111" s="124"/>
      <c r="AM111" s="57"/>
      <c r="AN111" s="124">
        <v>1</v>
      </c>
      <c r="AO111" s="124"/>
      <c r="AP111" s="124"/>
      <c r="AQ111" s="124"/>
      <c r="AR111" s="124"/>
      <c r="AS111" s="124"/>
      <c r="AT111" s="124"/>
      <c r="AU111" s="124"/>
      <c r="AV111" s="58"/>
      <c r="AW111" s="124"/>
      <c r="AX111" s="124"/>
      <c r="AY111" s="124"/>
      <c r="AZ111" s="124"/>
      <c r="BA111" s="124"/>
      <c r="BB111" s="124"/>
      <c r="BC111" s="124"/>
      <c r="BD111" s="124"/>
      <c r="BE111" s="124"/>
      <c r="BF111" s="124"/>
      <c r="BG111" s="124"/>
      <c r="BH111" s="58"/>
      <c r="BI111" s="124"/>
      <c r="BJ111" s="124"/>
      <c r="BK111" s="124"/>
      <c r="BL111" s="124"/>
      <c r="BM111" s="124"/>
      <c r="BN111" s="58"/>
      <c r="BO111" s="124">
        <v>1</v>
      </c>
      <c r="BP111" s="124">
        <v>1</v>
      </c>
      <c r="BQ111" s="124"/>
      <c r="BR111" s="124">
        <v>1</v>
      </c>
      <c r="BS111" s="124"/>
      <c r="BT111" s="58">
        <v>1</v>
      </c>
      <c r="BU111" s="75" t="s">
        <v>1314</v>
      </c>
      <c r="BW111" s="59"/>
      <c r="BX111" s="59"/>
      <c r="BY111" s="59"/>
      <c r="BZ111" s="59"/>
      <c r="CA111" s="59"/>
      <c r="CB111" s="59"/>
      <c r="CC111" s="59"/>
      <c r="CD111" s="59"/>
    </row>
    <row r="112" spans="1:82" s="51" customFormat="1" ht="37" customHeight="1" x14ac:dyDescent="0.2">
      <c r="A112" s="51">
        <v>109</v>
      </c>
      <c r="B112" s="51" t="s">
        <v>243</v>
      </c>
      <c r="C112" s="61" t="s">
        <v>131</v>
      </c>
      <c r="D112" s="62">
        <v>1</v>
      </c>
      <c r="E112" s="124">
        <v>1</v>
      </c>
      <c r="F112" s="124">
        <v>1</v>
      </c>
      <c r="G112" s="124"/>
      <c r="H112" s="124"/>
      <c r="I112" s="124">
        <v>1</v>
      </c>
      <c r="J112" s="124"/>
      <c r="K112" s="58"/>
      <c r="L112" s="124"/>
      <c r="M112" s="124"/>
      <c r="N112" s="124"/>
      <c r="O112" s="124"/>
      <c r="P112" s="124">
        <v>1</v>
      </c>
      <c r="Q112" s="124">
        <v>1</v>
      </c>
      <c r="R112" s="124"/>
      <c r="S112" s="124"/>
      <c r="T112" s="124"/>
      <c r="U112" s="124"/>
      <c r="V112" s="57"/>
      <c r="W112" s="124"/>
      <c r="X112" s="58"/>
      <c r="Y112" s="56" t="s">
        <v>147</v>
      </c>
      <c r="Z112" s="57"/>
      <c r="AA112" s="124"/>
      <c r="AB112" s="124"/>
      <c r="AC112" s="124"/>
      <c r="AD112" s="124"/>
      <c r="AE112" s="124"/>
      <c r="AF112" s="58"/>
      <c r="AG112" s="124"/>
      <c r="AH112" s="124"/>
      <c r="AI112" s="124"/>
      <c r="AJ112" s="124"/>
      <c r="AK112" s="124"/>
      <c r="AL112" s="124"/>
      <c r="AM112" s="57"/>
      <c r="AN112" s="124">
        <v>1</v>
      </c>
      <c r="AO112" s="124"/>
      <c r="AP112" s="124"/>
      <c r="AQ112" s="124"/>
      <c r="AR112" s="124"/>
      <c r="AS112" s="124"/>
      <c r="AT112" s="124"/>
      <c r="AU112" s="124"/>
      <c r="AV112" s="58"/>
      <c r="AW112" s="124"/>
      <c r="AX112" s="124"/>
      <c r="AY112" s="124"/>
      <c r="AZ112" s="124"/>
      <c r="BA112" s="124"/>
      <c r="BB112" s="124"/>
      <c r="BC112" s="124"/>
      <c r="BD112" s="124"/>
      <c r="BE112" s="124"/>
      <c r="BF112" s="124"/>
      <c r="BG112" s="124"/>
      <c r="BH112" s="58"/>
      <c r="BI112" s="124"/>
      <c r="BJ112" s="124"/>
      <c r="BK112" s="124"/>
      <c r="BL112" s="124"/>
      <c r="BM112" s="124"/>
      <c r="BN112" s="58"/>
      <c r="BO112" s="124">
        <v>1</v>
      </c>
      <c r="BP112" s="124">
        <v>1</v>
      </c>
      <c r="BQ112" s="124"/>
      <c r="BR112" s="124">
        <v>1</v>
      </c>
      <c r="BS112" s="124"/>
      <c r="BT112" s="58">
        <v>1</v>
      </c>
      <c r="BU112" s="75" t="s">
        <v>1315</v>
      </c>
      <c r="BW112" s="59"/>
      <c r="BX112" s="59"/>
      <c r="BY112" s="59"/>
      <c r="BZ112" s="59"/>
      <c r="CA112" s="59"/>
      <c r="CB112" s="59"/>
      <c r="CC112" s="59"/>
      <c r="CD112" s="59"/>
    </row>
    <row r="113" spans="1:82" s="51" customFormat="1" ht="37" customHeight="1" x14ac:dyDescent="0.2">
      <c r="A113" s="51">
        <v>110</v>
      </c>
      <c r="B113" s="51" t="s">
        <v>244</v>
      </c>
      <c r="C113" s="61" t="s">
        <v>131</v>
      </c>
      <c r="D113" s="62">
        <v>1</v>
      </c>
      <c r="E113" s="124"/>
      <c r="F113" s="124"/>
      <c r="G113" s="124">
        <v>1</v>
      </c>
      <c r="H113" s="124"/>
      <c r="I113" s="124">
        <v>1</v>
      </c>
      <c r="J113" s="124"/>
      <c r="K113" s="58"/>
      <c r="L113" s="124"/>
      <c r="M113" s="124"/>
      <c r="N113" s="124"/>
      <c r="O113" s="124"/>
      <c r="P113" s="124">
        <v>1</v>
      </c>
      <c r="Q113" s="124"/>
      <c r="R113" s="124"/>
      <c r="S113" s="124"/>
      <c r="T113" s="124"/>
      <c r="U113" s="124"/>
      <c r="V113" s="57"/>
      <c r="W113" s="124"/>
      <c r="X113" s="58"/>
      <c r="Y113" s="56" t="s">
        <v>147</v>
      </c>
      <c r="Z113" s="57"/>
      <c r="AA113" s="124"/>
      <c r="AB113" s="124"/>
      <c r="AC113" s="124"/>
      <c r="AD113" s="124"/>
      <c r="AE113" s="124"/>
      <c r="AF113" s="58"/>
      <c r="AG113" s="124"/>
      <c r="AH113" s="124"/>
      <c r="AI113" s="124"/>
      <c r="AJ113" s="124"/>
      <c r="AK113" s="124"/>
      <c r="AL113" s="124"/>
      <c r="AM113" s="57"/>
      <c r="AN113" s="124">
        <v>1</v>
      </c>
      <c r="AO113" s="124"/>
      <c r="AP113" s="124"/>
      <c r="AQ113" s="124"/>
      <c r="AR113" s="124"/>
      <c r="AS113" s="124"/>
      <c r="AT113" s="124"/>
      <c r="AU113" s="124"/>
      <c r="AV113" s="58"/>
      <c r="AW113" s="124"/>
      <c r="AX113" s="124"/>
      <c r="AY113" s="124"/>
      <c r="AZ113" s="124"/>
      <c r="BA113" s="124"/>
      <c r="BB113" s="124"/>
      <c r="BC113" s="124"/>
      <c r="BD113" s="124"/>
      <c r="BE113" s="124"/>
      <c r="BF113" s="124"/>
      <c r="BG113" s="124"/>
      <c r="BH113" s="58"/>
      <c r="BI113" s="124"/>
      <c r="BJ113" s="124"/>
      <c r="BK113" s="124"/>
      <c r="BL113" s="124"/>
      <c r="BM113" s="124"/>
      <c r="BN113" s="58"/>
      <c r="BO113" s="124">
        <v>1</v>
      </c>
      <c r="BP113" s="124">
        <v>1</v>
      </c>
      <c r="BQ113" s="124"/>
      <c r="BR113" s="124">
        <v>1</v>
      </c>
      <c r="BS113" s="124"/>
      <c r="BT113" s="58">
        <v>1</v>
      </c>
      <c r="BU113" s="75" t="s">
        <v>1316</v>
      </c>
      <c r="BW113" s="59"/>
      <c r="BX113" s="59"/>
      <c r="BY113" s="59"/>
      <c r="BZ113" s="59"/>
      <c r="CA113" s="59"/>
      <c r="CB113" s="59"/>
      <c r="CC113" s="59"/>
      <c r="CD113" s="59"/>
    </row>
    <row r="114" spans="1:82" s="51" customFormat="1" ht="37" customHeight="1" x14ac:dyDescent="0.2">
      <c r="A114" s="51">
        <v>111</v>
      </c>
      <c r="B114" s="51" t="s">
        <v>245</v>
      </c>
      <c r="C114" s="61" t="s">
        <v>131</v>
      </c>
      <c r="D114" s="62">
        <v>1</v>
      </c>
      <c r="E114" s="124"/>
      <c r="F114" s="124"/>
      <c r="G114" s="124">
        <v>1</v>
      </c>
      <c r="H114" s="124"/>
      <c r="I114" s="124">
        <v>1</v>
      </c>
      <c r="J114" s="124"/>
      <c r="K114" s="58"/>
      <c r="L114" s="124"/>
      <c r="M114" s="124"/>
      <c r="N114" s="124"/>
      <c r="O114" s="124"/>
      <c r="P114" s="124">
        <v>1</v>
      </c>
      <c r="Q114" s="124"/>
      <c r="R114" s="124"/>
      <c r="S114" s="124"/>
      <c r="T114" s="124"/>
      <c r="U114" s="124"/>
      <c r="V114" s="57"/>
      <c r="W114" s="124"/>
      <c r="X114" s="58"/>
      <c r="Y114" s="56" t="s">
        <v>147</v>
      </c>
      <c r="Z114" s="57"/>
      <c r="AA114" s="124"/>
      <c r="AB114" s="124"/>
      <c r="AC114" s="124"/>
      <c r="AD114" s="124"/>
      <c r="AE114" s="124"/>
      <c r="AF114" s="58"/>
      <c r="AG114" s="124"/>
      <c r="AH114" s="124"/>
      <c r="AI114" s="124"/>
      <c r="AJ114" s="124"/>
      <c r="AK114" s="124"/>
      <c r="AL114" s="124"/>
      <c r="AM114" s="57"/>
      <c r="AN114" s="124">
        <v>1</v>
      </c>
      <c r="AO114" s="124"/>
      <c r="AP114" s="124"/>
      <c r="AQ114" s="124"/>
      <c r="AR114" s="124"/>
      <c r="AS114" s="124"/>
      <c r="AT114" s="124"/>
      <c r="AU114" s="124"/>
      <c r="AV114" s="58"/>
      <c r="AW114" s="124"/>
      <c r="AX114" s="124"/>
      <c r="AY114" s="124"/>
      <c r="AZ114" s="124"/>
      <c r="BA114" s="124"/>
      <c r="BB114" s="124"/>
      <c r="BC114" s="124"/>
      <c r="BD114" s="124"/>
      <c r="BE114" s="124"/>
      <c r="BF114" s="124"/>
      <c r="BG114" s="124"/>
      <c r="BH114" s="58"/>
      <c r="BI114" s="124"/>
      <c r="BJ114" s="124"/>
      <c r="BK114" s="124"/>
      <c r="BL114" s="124"/>
      <c r="BM114" s="124"/>
      <c r="BN114" s="58"/>
      <c r="BO114" s="124">
        <v>1</v>
      </c>
      <c r="BP114" s="124">
        <v>1</v>
      </c>
      <c r="BQ114" s="124"/>
      <c r="BR114" s="124">
        <v>1</v>
      </c>
      <c r="BS114" s="124"/>
      <c r="BT114" s="58">
        <v>1</v>
      </c>
      <c r="BU114" s="75" t="s">
        <v>1317</v>
      </c>
      <c r="BW114" s="59"/>
      <c r="BX114" s="59"/>
      <c r="BY114" s="59"/>
      <c r="BZ114" s="59"/>
      <c r="CA114" s="59"/>
      <c r="CB114" s="59"/>
      <c r="CC114" s="59"/>
      <c r="CD114" s="59"/>
    </row>
    <row r="115" spans="1:82" s="51" customFormat="1" ht="37" customHeight="1" x14ac:dyDescent="0.2">
      <c r="A115" s="51">
        <v>112</v>
      </c>
      <c r="B115" s="51" t="s">
        <v>246</v>
      </c>
      <c r="C115" s="61" t="s">
        <v>131</v>
      </c>
      <c r="D115" s="62">
        <v>1</v>
      </c>
      <c r="E115" s="124"/>
      <c r="F115" s="124">
        <v>1</v>
      </c>
      <c r="G115" s="124"/>
      <c r="H115" s="124">
        <v>1</v>
      </c>
      <c r="I115" s="124">
        <v>1</v>
      </c>
      <c r="J115" s="124"/>
      <c r="K115" s="58"/>
      <c r="L115" s="124"/>
      <c r="M115" s="124"/>
      <c r="N115" s="124">
        <v>1</v>
      </c>
      <c r="O115" s="124"/>
      <c r="P115" s="124">
        <v>1</v>
      </c>
      <c r="Q115" s="124"/>
      <c r="R115" s="124"/>
      <c r="S115" s="124"/>
      <c r="T115" s="124"/>
      <c r="U115" s="124"/>
      <c r="V115" s="57"/>
      <c r="W115" s="124"/>
      <c r="X115" s="58"/>
      <c r="Y115" s="56" t="s">
        <v>147</v>
      </c>
      <c r="Z115" s="57"/>
      <c r="AA115" s="124"/>
      <c r="AB115" s="124"/>
      <c r="AC115" s="124"/>
      <c r="AD115" s="124"/>
      <c r="AE115" s="124"/>
      <c r="AF115" s="58"/>
      <c r="AG115" s="124"/>
      <c r="AH115" s="124"/>
      <c r="AI115" s="124"/>
      <c r="AJ115" s="124"/>
      <c r="AK115" s="124"/>
      <c r="AL115" s="124"/>
      <c r="AM115" s="57"/>
      <c r="AN115" s="124">
        <v>1</v>
      </c>
      <c r="AO115" s="124"/>
      <c r="AP115" s="124"/>
      <c r="AQ115" s="124"/>
      <c r="AR115" s="124"/>
      <c r="AS115" s="124"/>
      <c r="AT115" s="124"/>
      <c r="AU115" s="124"/>
      <c r="AV115" s="58"/>
      <c r="AW115" s="124"/>
      <c r="AX115" s="124"/>
      <c r="AY115" s="124"/>
      <c r="AZ115" s="124"/>
      <c r="BA115" s="124"/>
      <c r="BB115" s="124"/>
      <c r="BC115" s="124"/>
      <c r="BD115" s="124"/>
      <c r="BE115" s="124"/>
      <c r="BF115" s="124"/>
      <c r="BG115" s="124"/>
      <c r="BH115" s="58"/>
      <c r="BI115" s="124"/>
      <c r="BJ115" s="124"/>
      <c r="BK115" s="124"/>
      <c r="BL115" s="124"/>
      <c r="BM115" s="124"/>
      <c r="BN115" s="58"/>
      <c r="BO115" s="124">
        <v>1</v>
      </c>
      <c r="BP115" s="124">
        <v>1</v>
      </c>
      <c r="BQ115" s="124"/>
      <c r="BR115" s="124">
        <v>1</v>
      </c>
      <c r="BS115" s="124"/>
      <c r="BT115" s="58">
        <v>1</v>
      </c>
      <c r="BU115" s="75" t="s">
        <v>1318</v>
      </c>
      <c r="BW115" s="59"/>
      <c r="BX115" s="59"/>
      <c r="BY115" s="59"/>
      <c r="BZ115" s="59"/>
      <c r="CA115" s="59"/>
      <c r="CB115" s="59"/>
      <c r="CC115" s="59"/>
      <c r="CD115" s="59"/>
    </row>
    <row r="116" spans="1:82" s="51" customFormat="1" ht="37" customHeight="1" x14ac:dyDescent="0.2">
      <c r="A116" s="51">
        <v>113</v>
      </c>
      <c r="B116" s="51" t="s">
        <v>247</v>
      </c>
      <c r="C116" s="61" t="s">
        <v>131</v>
      </c>
      <c r="D116" s="62">
        <v>1</v>
      </c>
      <c r="E116" s="124">
        <v>1</v>
      </c>
      <c r="F116" s="124">
        <v>1</v>
      </c>
      <c r="G116" s="124"/>
      <c r="H116" s="124">
        <v>1</v>
      </c>
      <c r="I116" s="124">
        <v>1</v>
      </c>
      <c r="J116" s="124"/>
      <c r="K116" s="58"/>
      <c r="L116" s="124"/>
      <c r="M116" s="124"/>
      <c r="N116" s="124">
        <v>1</v>
      </c>
      <c r="O116" s="124"/>
      <c r="P116" s="124">
        <v>1</v>
      </c>
      <c r="Q116" s="124"/>
      <c r="R116" s="124"/>
      <c r="S116" s="124">
        <v>1</v>
      </c>
      <c r="T116" s="124"/>
      <c r="U116" s="124"/>
      <c r="V116" s="57"/>
      <c r="W116" s="124"/>
      <c r="X116" s="58"/>
      <c r="Y116" s="56" t="s">
        <v>147</v>
      </c>
      <c r="Z116" s="57"/>
      <c r="AA116" s="124"/>
      <c r="AB116" s="124"/>
      <c r="AC116" s="124"/>
      <c r="AD116" s="124"/>
      <c r="AE116" s="124"/>
      <c r="AF116" s="58"/>
      <c r="AG116" s="124"/>
      <c r="AH116" s="124"/>
      <c r="AI116" s="124"/>
      <c r="AJ116" s="124"/>
      <c r="AK116" s="124"/>
      <c r="AL116" s="124"/>
      <c r="AM116" s="57"/>
      <c r="AN116" s="124">
        <v>1</v>
      </c>
      <c r="AO116" s="124"/>
      <c r="AP116" s="124"/>
      <c r="AQ116" s="124"/>
      <c r="AR116" s="124"/>
      <c r="AS116" s="124"/>
      <c r="AT116" s="124"/>
      <c r="AU116" s="124"/>
      <c r="AV116" s="58"/>
      <c r="AW116" s="124"/>
      <c r="AX116" s="124"/>
      <c r="AY116" s="124"/>
      <c r="AZ116" s="124"/>
      <c r="BA116" s="124"/>
      <c r="BB116" s="124"/>
      <c r="BC116" s="124"/>
      <c r="BD116" s="124"/>
      <c r="BE116" s="124"/>
      <c r="BF116" s="124"/>
      <c r="BG116" s="124"/>
      <c r="BH116" s="58"/>
      <c r="BI116" s="124"/>
      <c r="BJ116" s="124"/>
      <c r="BK116" s="124"/>
      <c r="BL116" s="124"/>
      <c r="BM116" s="124"/>
      <c r="BN116" s="58"/>
      <c r="BO116" s="124">
        <v>1</v>
      </c>
      <c r="BP116" s="124">
        <v>1</v>
      </c>
      <c r="BQ116" s="124"/>
      <c r="BR116" s="124">
        <v>1</v>
      </c>
      <c r="BS116" s="124"/>
      <c r="BT116" s="58">
        <v>1</v>
      </c>
      <c r="BU116" s="75" t="s">
        <v>1319</v>
      </c>
      <c r="BW116" s="59"/>
      <c r="BX116" s="59"/>
      <c r="BY116" s="59"/>
      <c r="BZ116" s="59"/>
      <c r="CA116" s="59"/>
      <c r="CB116" s="59"/>
      <c r="CC116" s="59"/>
      <c r="CD116" s="59"/>
    </row>
    <row r="117" spans="1:82" s="51" customFormat="1" ht="37" customHeight="1" x14ac:dyDescent="0.2">
      <c r="A117" s="51">
        <v>114</v>
      </c>
      <c r="B117" s="51" t="s">
        <v>248</v>
      </c>
      <c r="C117" s="61" t="s">
        <v>131</v>
      </c>
      <c r="D117" s="62">
        <v>1</v>
      </c>
      <c r="E117" s="124">
        <v>1</v>
      </c>
      <c r="F117" s="124">
        <v>1</v>
      </c>
      <c r="G117" s="124"/>
      <c r="H117" s="124">
        <v>1</v>
      </c>
      <c r="I117" s="124">
        <v>1</v>
      </c>
      <c r="J117" s="124"/>
      <c r="K117" s="58"/>
      <c r="L117" s="124"/>
      <c r="M117" s="124"/>
      <c r="N117" s="124">
        <v>1</v>
      </c>
      <c r="O117" s="124"/>
      <c r="P117" s="124">
        <v>1</v>
      </c>
      <c r="Q117" s="124"/>
      <c r="R117" s="124"/>
      <c r="S117" s="124"/>
      <c r="T117" s="124"/>
      <c r="U117" s="124"/>
      <c r="V117" s="57"/>
      <c r="W117" s="124"/>
      <c r="X117" s="58"/>
      <c r="Y117" s="56" t="s">
        <v>147</v>
      </c>
      <c r="Z117" s="57"/>
      <c r="AA117" s="124"/>
      <c r="AB117" s="124"/>
      <c r="AC117" s="124"/>
      <c r="AD117" s="124"/>
      <c r="AE117" s="124"/>
      <c r="AF117" s="58"/>
      <c r="AG117" s="124"/>
      <c r="AH117" s="124"/>
      <c r="AI117" s="124"/>
      <c r="AJ117" s="124"/>
      <c r="AK117" s="124"/>
      <c r="AL117" s="124"/>
      <c r="AM117" s="57"/>
      <c r="AN117" s="124">
        <v>1</v>
      </c>
      <c r="AO117" s="124"/>
      <c r="AP117" s="124"/>
      <c r="AQ117" s="124"/>
      <c r="AR117" s="124"/>
      <c r="AS117" s="124"/>
      <c r="AT117" s="124"/>
      <c r="AU117" s="124"/>
      <c r="AV117" s="58"/>
      <c r="AW117" s="124"/>
      <c r="AX117" s="124"/>
      <c r="AY117" s="124"/>
      <c r="AZ117" s="124"/>
      <c r="BA117" s="124"/>
      <c r="BB117" s="124"/>
      <c r="BC117" s="124"/>
      <c r="BD117" s="124"/>
      <c r="BE117" s="124"/>
      <c r="BF117" s="124"/>
      <c r="BG117" s="124"/>
      <c r="BH117" s="58"/>
      <c r="BI117" s="124"/>
      <c r="BJ117" s="124"/>
      <c r="BK117" s="124"/>
      <c r="BL117" s="124"/>
      <c r="BM117" s="124"/>
      <c r="BN117" s="58"/>
      <c r="BO117" s="124">
        <v>1</v>
      </c>
      <c r="BP117" s="124">
        <v>1</v>
      </c>
      <c r="BQ117" s="124"/>
      <c r="BR117" s="124">
        <v>1</v>
      </c>
      <c r="BS117" s="124"/>
      <c r="BT117" s="58">
        <v>1</v>
      </c>
      <c r="BU117" s="75" t="s">
        <v>1320</v>
      </c>
      <c r="BW117" s="59"/>
      <c r="BX117" s="59"/>
      <c r="BY117" s="59"/>
      <c r="BZ117" s="59"/>
      <c r="CA117" s="59"/>
      <c r="CB117" s="59"/>
      <c r="CC117" s="59"/>
      <c r="CD117" s="59"/>
    </row>
    <row r="118" spans="1:82" s="51" customFormat="1" ht="37" customHeight="1" x14ac:dyDescent="0.2">
      <c r="A118" s="51">
        <v>115</v>
      </c>
      <c r="B118" s="51" t="s">
        <v>249</v>
      </c>
      <c r="C118" s="61" t="s">
        <v>131</v>
      </c>
      <c r="D118" s="62">
        <v>1</v>
      </c>
      <c r="E118" s="124"/>
      <c r="F118" s="124">
        <v>1</v>
      </c>
      <c r="G118" s="124"/>
      <c r="H118" s="124">
        <v>1</v>
      </c>
      <c r="I118" s="124">
        <v>1</v>
      </c>
      <c r="J118" s="124"/>
      <c r="K118" s="58"/>
      <c r="L118" s="124"/>
      <c r="M118" s="124"/>
      <c r="N118" s="124">
        <v>1</v>
      </c>
      <c r="O118" s="124"/>
      <c r="P118" s="124">
        <v>1</v>
      </c>
      <c r="Q118" s="124"/>
      <c r="R118" s="124"/>
      <c r="S118" s="124"/>
      <c r="T118" s="124"/>
      <c r="U118" s="124"/>
      <c r="V118" s="57"/>
      <c r="W118" s="124"/>
      <c r="X118" s="58"/>
      <c r="Y118" s="56" t="s">
        <v>147</v>
      </c>
      <c r="Z118" s="57"/>
      <c r="AA118" s="124"/>
      <c r="AB118" s="124"/>
      <c r="AC118" s="124"/>
      <c r="AD118" s="124"/>
      <c r="AE118" s="124"/>
      <c r="AF118" s="58"/>
      <c r="AG118" s="124"/>
      <c r="AH118" s="124"/>
      <c r="AI118" s="124"/>
      <c r="AJ118" s="124"/>
      <c r="AK118" s="124"/>
      <c r="AL118" s="124"/>
      <c r="AM118" s="57"/>
      <c r="AN118" s="124">
        <v>1</v>
      </c>
      <c r="AO118" s="124"/>
      <c r="AP118" s="124"/>
      <c r="AQ118" s="124"/>
      <c r="AR118" s="124"/>
      <c r="AS118" s="124"/>
      <c r="AT118" s="124"/>
      <c r="AU118" s="124"/>
      <c r="AV118" s="58"/>
      <c r="AW118" s="124"/>
      <c r="AX118" s="124"/>
      <c r="AY118" s="124"/>
      <c r="AZ118" s="124"/>
      <c r="BA118" s="124"/>
      <c r="BB118" s="124"/>
      <c r="BC118" s="124"/>
      <c r="BD118" s="124"/>
      <c r="BE118" s="124"/>
      <c r="BF118" s="124"/>
      <c r="BG118" s="124"/>
      <c r="BH118" s="58"/>
      <c r="BI118" s="124"/>
      <c r="BJ118" s="124"/>
      <c r="BK118" s="124"/>
      <c r="BL118" s="124"/>
      <c r="BM118" s="124"/>
      <c r="BN118" s="58"/>
      <c r="BO118" s="124">
        <v>1</v>
      </c>
      <c r="BP118" s="124">
        <v>1</v>
      </c>
      <c r="BQ118" s="124"/>
      <c r="BR118" s="124">
        <v>1</v>
      </c>
      <c r="BS118" s="124"/>
      <c r="BT118" s="58">
        <v>1</v>
      </c>
      <c r="BU118" s="75" t="s">
        <v>1321</v>
      </c>
      <c r="BW118" s="59"/>
      <c r="BX118" s="59"/>
      <c r="BY118" s="59"/>
      <c r="BZ118" s="59"/>
      <c r="CA118" s="59"/>
      <c r="CB118" s="59"/>
      <c r="CC118" s="59"/>
      <c r="CD118" s="59"/>
    </row>
    <row r="119" spans="1:82" s="51" customFormat="1" ht="37" customHeight="1" x14ac:dyDescent="0.2">
      <c r="A119" s="51">
        <v>116</v>
      </c>
      <c r="B119" s="51" t="s">
        <v>250</v>
      </c>
      <c r="C119" s="61" t="s">
        <v>131</v>
      </c>
      <c r="D119" s="62">
        <v>1</v>
      </c>
      <c r="E119" s="124">
        <v>1</v>
      </c>
      <c r="F119" s="124">
        <v>1</v>
      </c>
      <c r="G119" s="124"/>
      <c r="H119" s="124">
        <v>1</v>
      </c>
      <c r="I119" s="124">
        <v>1</v>
      </c>
      <c r="J119" s="124"/>
      <c r="K119" s="58"/>
      <c r="L119" s="124"/>
      <c r="M119" s="124"/>
      <c r="N119" s="124">
        <v>1</v>
      </c>
      <c r="O119" s="124"/>
      <c r="P119" s="124">
        <v>1</v>
      </c>
      <c r="Q119" s="124"/>
      <c r="R119" s="124"/>
      <c r="S119" s="124">
        <v>1</v>
      </c>
      <c r="T119" s="124"/>
      <c r="U119" s="124"/>
      <c r="V119" s="57"/>
      <c r="W119" s="124"/>
      <c r="X119" s="58"/>
      <c r="Y119" s="56" t="s">
        <v>147</v>
      </c>
      <c r="Z119" s="57"/>
      <c r="AA119" s="124"/>
      <c r="AB119" s="124"/>
      <c r="AC119" s="124"/>
      <c r="AD119" s="124"/>
      <c r="AE119" s="124"/>
      <c r="AF119" s="58"/>
      <c r="AG119" s="124"/>
      <c r="AH119" s="124"/>
      <c r="AI119" s="124"/>
      <c r="AJ119" s="124"/>
      <c r="AK119" s="124"/>
      <c r="AL119" s="124"/>
      <c r="AM119" s="57"/>
      <c r="AN119" s="124">
        <v>1</v>
      </c>
      <c r="AO119" s="124"/>
      <c r="AP119" s="124"/>
      <c r="AQ119" s="124"/>
      <c r="AR119" s="124"/>
      <c r="AS119" s="124"/>
      <c r="AT119" s="124"/>
      <c r="AU119" s="124"/>
      <c r="AV119" s="58"/>
      <c r="AW119" s="124"/>
      <c r="AX119" s="124"/>
      <c r="AY119" s="124"/>
      <c r="AZ119" s="124"/>
      <c r="BA119" s="124"/>
      <c r="BB119" s="124"/>
      <c r="BC119" s="124"/>
      <c r="BD119" s="124"/>
      <c r="BE119" s="124"/>
      <c r="BF119" s="124"/>
      <c r="BG119" s="124"/>
      <c r="BH119" s="58"/>
      <c r="BI119" s="124"/>
      <c r="BJ119" s="124"/>
      <c r="BK119" s="124"/>
      <c r="BL119" s="124"/>
      <c r="BM119" s="124"/>
      <c r="BN119" s="58"/>
      <c r="BO119" s="124">
        <v>1</v>
      </c>
      <c r="BP119" s="124">
        <v>1</v>
      </c>
      <c r="BQ119" s="124"/>
      <c r="BR119" s="124">
        <v>1</v>
      </c>
      <c r="BS119" s="124"/>
      <c r="BT119" s="58">
        <v>1</v>
      </c>
      <c r="BU119" s="75" t="s">
        <v>1322</v>
      </c>
      <c r="BW119" s="59"/>
      <c r="BX119" s="59"/>
      <c r="BY119" s="59"/>
      <c r="BZ119" s="59"/>
      <c r="CA119" s="59"/>
      <c r="CB119" s="59"/>
      <c r="CC119" s="59"/>
      <c r="CD119" s="59"/>
    </row>
    <row r="120" spans="1:82" s="51" customFormat="1" ht="37" customHeight="1" x14ac:dyDescent="0.2">
      <c r="A120" s="51">
        <v>117</v>
      </c>
      <c r="B120" s="51" t="s">
        <v>251</v>
      </c>
      <c r="C120" s="61" t="s">
        <v>131</v>
      </c>
      <c r="D120" s="62">
        <v>1</v>
      </c>
      <c r="E120" s="124">
        <v>1</v>
      </c>
      <c r="F120" s="124"/>
      <c r="G120" s="124">
        <v>1</v>
      </c>
      <c r="H120" s="124">
        <v>1</v>
      </c>
      <c r="I120" s="124">
        <v>1</v>
      </c>
      <c r="J120" s="124"/>
      <c r="K120" s="58"/>
      <c r="L120" s="124"/>
      <c r="M120" s="124"/>
      <c r="N120" s="124"/>
      <c r="O120" s="124"/>
      <c r="P120" s="124">
        <v>1</v>
      </c>
      <c r="Q120" s="124"/>
      <c r="R120" s="124"/>
      <c r="S120" s="124"/>
      <c r="T120" s="124"/>
      <c r="U120" s="124"/>
      <c r="V120" s="57"/>
      <c r="W120" s="124"/>
      <c r="X120" s="58"/>
      <c r="Y120" s="56" t="s">
        <v>147</v>
      </c>
      <c r="Z120" s="57"/>
      <c r="AA120" s="124"/>
      <c r="AB120" s="124"/>
      <c r="AC120" s="124"/>
      <c r="AD120" s="124"/>
      <c r="AE120" s="124"/>
      <c r="AF120" s="58"/>
      <c r="AG120" s="124"/>
      <c r="AH120" s="124"/>
      <c r="AI120" s="124"/>
      <c r="AJ120" s="124"/>
      <c r="AK120" s="124"/>
      <c r="AL120" s="124"/>
      <c r="AM120" s="57"/>
      <c r="AN120" s="124">
        <v>1</v>
      </c>
      <c r="AO120" s="124"/>
      <c r="AP120" s="124"/>
      <c r="AQ120" s="124"/>
      <c r="AR120" s="124"/>
      <c r="AS120" s="124"/>
      <c r="AT120" s="124"/>
      <c r="AU120" s="124"/>
      <c r="AV120" s="58"/>
      <c r="AW120" s="124"/>
      <c r="AX120" s="124"/>
      <c r="AY120" s="124"/>
      <c r="AZ120" s="124"/>
      <c r="BA120" s="124"/>
      <c r="BB120" s="124"/>
      <c r="BC120" s="124"/>
      <c r="BD120" s="124"/>
      <c r="BE120" s="124"/>
      <c r="BF120" s="124"/>
      <c r="BG120" s="124"/>
      <c r="BH120" s="58"/>
      <c r="BI120" s="124"/>
      <c r="BJ120" s="124"/>
      <c r="BK120" s="124"/>
      <c r="BL120" s="124"/>
      <c r="BM120" s="124"/>
      <c r="BN120" s="58"/>
      <c r="BO120" s="124">
        <v>1</v>
      </c>
      <c r="BP120" s="124">
        <v>1</v>
      </c>
      <c r="BQ120" s="124"/>
      <c r="BR120" s="124">
        <v>1</v>
      </c>
      <c r="BS120" s="124"/>
      <c r="BT120" s="58">
        <v>1</v>
      </c>
      <c r="BU120" s="75" t="s">
        <v>1323</v>
      </c>
      <c r="BW120" s="59"/>
      <c r="BX120" s="59"/>
      <c r="BY120" s="59"/>
      <c r="BZ120" s="59"/>
      <c r="CA120" s="59"/>
      <c r="CB120" s="59"/>
      <c r="CC120" s="59"/>
      <c r="CD120" s="59"/>
    </row>
    <row r="121" spans="1:82" s="51" customFormat="1" ht="37" customHeight="1" x14ac:dyDescent="0.2">
      <c r="A121" s="51">
        <v>118</v>
      </c>
      <c r="B121" s="51" t="s">
        <v>252</v>
      </c>
      <c r="C121" s="61" t="s">
        <v>131</v>
      </c>
      <c r="D121" s="62">
        <v>1</v>
      </c>
      <c r="E121" s="124">
        <v>1</v>
      </c>
      <c r="F121" s="124">
        <v>1</v>
      </c>
      <c r="G121" s="124"/>
      <c r="H121" s="124"/>
      <c r="I121" s="124">
        <v>1</v>
      </c>
      <c r="J121" s="124"/>
      <c r="K121" s="58"/>
      <c r="L121" s="124"/>
      <c r="M121" s="124"/>
      <c r="N121" s="124"/>
      <c r="O121" s="124"/>
      <c r="P121" s="124"/>
      <c r="Q121" s="124"/>
      <c r="R121" s="124"/>
      <c r="S121" s="124"/>
      <c r="T121" s="124"/>
      <c r="U121" s="124"/>
      <c r="V121" s="57"/>
      <c r="W121" s="124"/>
      <c r="X121" s="58"/>
      <c r="Y121" s="56" t="s">
        <v>147</v>
      </c>
      <c r="Z121" s="57"/>
      <c r="AA121" s="124"/>
      <c r="AB121" s="124"/>
      <c r="AC121" s="124"/>
      <c r="AD121" s="124"/>
      <c r="AE121" s="124"/>
      <c r="AF121" s="58"/>
      <c r="AG121" s="124"/>
      <c r="AH121" s="124"/>
      <c r="AI121" s="124"/>
      <c r="AJ121" s="124"/>
      <c r="AK121" s="124"/>
      <c r="AL121" s="124"/>
      <c r="AM121" s="57"/>
      <c r="AN121" s="124">
        <v>1</v>
      </c>
      <c r="AO121" s="124"/>
      <c r="AP121" s="124"/>
      <c r="AQ121" s="124"/>
      <c r="AR121" s="124"/>
      <c r="AS121" s="124"/>
      <c r="AT121" s="124"/>
      <c r="AU121" s="124"/>
      <c r="AV121" s="58"/>
      <c r="AW121" s="124"/>
      <c r="AX121" s="124"/>
      <c r="AY121" s="124"/>
      <c r="AZ121" s="124"/>
      <c r="BA121" s="124"/>
      <c r="BB121" s="124"/>
      <c r="BC121" s="124"/>
      <c r="BD121" s="124"/>
      <c r="BE121" s="124"/>
      <c r="BF121" s="124"/>
      <c r="BG121" s="124"/>
      <c r="BH121" s="58"/>
      <c r="BI121" s="124"/>
      <c r="BJ121" s="124"/>
      <c r="BK121" s="124"/>
      <c r="BL121" s="124"/>
      <c r="BM121" s="124"/>
      <c r="BN121" s="58"/>
      <c r="BO121" s="124">
        <v>1</v>
      </c>
      <c r="BP121" s="124">
        <v>1</v>
      </c>
      <c r="BQ121" s="124"/>
      <c r="BR121" s="124">
        <v>1</v>
      </c>
      <c r="BS121" s="124"/>
      <c r="BT121" s="58">
        <v>1</v>
      </c>
      <c r="BU121" s="75" t="s">
        <v>1324</v>
      </c>
      <c r="BW121" s="59"/>
      <c r="BX121" s="59"/>
      <c r="BY121" s="59"/>
      <c r="BZ121" s="59"/>
      <c r="CA121" s="59"/>
      <c r="CB121" s="59"/>
      <c r="CC121" s="59"/>
      <c r="CD121" s="59"/>
    </row>
    <row r="122" spans="1:82" s="51" customFormat="1" ht="37" customHeight="1" x14ac:dyDescent="0.2">
      <c r="A122" s="51">
        <v>119</v>
      </c>
      <c r="B122" s="51" t="s">
        <v>253</v>
      </c>
      <c r="C122" s="61" t="s">
        <v>131</v>
      </c>
      <c r="D122" s="62">
        <v>1</v>
      </c>
      <c r="E122" s="124"/>
      <c r="F122" s="124"/>
      <c r="G122" s="124">
        <v>1</v>
      </c>
      <c r="H122" s="124"/>
      <c r="I122" s="124">
        <v>1</v>
      </c>
      <c r="J122" s="124"/>
      <c r="K122" s="58"/>
      <c r="L122" s="124"/>
      <c r="M122" s="124"/>
      <c r="N122" s="124"/>
      <c r="O122" s="124"/>
      <c r="P122" s="124">
        <v>1</v>
      </c>
      <c r="Q122" s="124"/>
      <c r="R122" s="124"/>
      <c r="S122" s="124"/>
      <c r="T122" s="124"/>
      <c r="U122" s="124"/>
      <c r="V122" s="57"/>
      <c r="W122" s="124"/>
      <c r="X122" s="58"/>
      <c r="Y122" s="56" t="s">
        <v>147</v>
      </c>
      <c r="Z122" s="57"/>
      <c r="AA122" s="124"/>
      <c r="AB122" s="124"/>
      <c r="AC122" s="124"/>
      <c r="AD122" s="124"/>
      <c r="AE122" s="124"/>
      <c r="AF122" s="58"/>
      <c r="AG122" s="124"/>
      <c r="AH122" s="124"/>
      <c r="AI122" s="124"/>
      <c r="AJ122" s="124"/>
      <c r="AK122" s="124"/>
      <c r="AL122" s="124"/>
      <c r="AM122" s="57"/>
      <c r="AN122" s="124">
        <v>1</v>
      </c>
      <c r="AO122" s="124"/>
      <c r="AP122" s="124"/>
      <c r="AQ122" s="124"/>
      <c r="AR122" s="124"/>
      <c r="AS122" s="124"/>
      <c r="AT122" s="124"/>
      <c r="AU122" s="124"/>
      <c r="AV122" s="58"/>
      <c r="AW122" s="124"/>
      <c r="AX122" s="124"/>
      <c r="AY122" s="124"/>
      <c r="AZ122" s="124"/>
      <c r="BA122" s="124"/>
      <c r="BB122" s="124"/>
      <c r="BC122" s="124"/>
      <c r="BD122" s="124"/>
      <c r="BE122" s="124"/>
      <c r="BF122" s="124"/>
      <c r="BG122" s="124"/>
      <c r="BH122" s="58"/>
      <c r="BI122" s="124"/>
      <c r="BJ122" s="124"/>
      <c r="BK122" s="124"/>
      <c r="BL122" s="124"/>
      <c r="BM122" s="124"/>
      <c r="BN122" s="58"/>
      <c r="BO122" s="124">
        <v>1</v>
      </c>
      <c r="BP122" s="124">
        <v>1</v>
      </c>
      <c r="BQ122" s="124"/>
      <c r="BR122" s="124">
        <v>1</v>
      </c>
      <c r="BS122" s="124"/>
      <c r="BT122" s="58">
        <v>1</v>
      </c>
      <c r="BU122" s="75" t="s">
        <v>1325</v>
      </c>
      <c r="BW122" s="59"/>
      <c r="BX122" s="59"/>
      <c r="BY122" s="59"/>
      <c r="BZ122" s="59"/>
      <c r="CA122" s="59"/>
      <c r="CB122" s="59"/>
      <c r="CC122" s="59"/>
      <c r="CD122" s="59"/>
    </row>
    <row r="123" spans="1:82" s="51" customFormat="1" ht="37" customHeight="1" x14ac:dyDescent="0.2">
      <c r="A123" s="51">
        <v>120</v>
      </c>
      <c r="B123" s="51" t="s">
        <v>254</v>
      </c>
      <c r="C123" s="61" t="s">
        <v>131</v>
      </c>
      <c r="D123" s="62">
        <v>1</v>
      </c>
      <c r="E123" s="124">
        <v>1</v>
      </c>
      <c r="F123" s="124">
        <v>1</v>
      </c>
      <c r="G123" s="124"/>
      <c r="H123" s="124"/>
      <c r="I123" s="124">
        <v>1</v>
      </c>
      <c r="J123" s="124"/>
      <c r="K123" s="58"/>
      <c r="L123" s="124"/>
      <c r="M123" s="124"/>
      <c r="N123" s="124"/>
      <c r="O123" s="124"/>
      <c r="P123" s="124">
        <v>1</v>
      </c>
      <c r="Q123" s="124"/>
      <c r="R123" s="124"/>
      <c r="S123" s="124">
        <v>1</v>
      </c>
      <c r="T123" s="124"/>
      <c r="U123" s="124"/>
      <c r="V123" s="57"/>
      <c r="W123" s="124"/>
      <c r="X123" s="58"/>
      <c r="Y123" s="56" t="s">
        <v>276</v>
      </c>
      <c r="Z123" s="57"/>
      <c r="AA123" s="124"/>
      <c r="AB123" s="124"/>
      <c r="AC123" s="124"/>
      <c r="AD123" s="124"/>
      <c r="AE123" s="124"/>
      <c r="AF123" s="58"/>
      <c r="AG123" s="124"/>
      <c r="AH123" s="124"/>
      <c r="AI123" s="124"/>
      <c r="AJ123" s="124"/>
      <c r="AK123" s="124"/>
      <c r="AL123" s="124"/>
      <c r="AM123" s="57"/>
      <c r="AN123" s="124"/>
      <c r="AO123" s="124"/>
      <c r="AP123" s="124"/>
      <c r="AQ123" s="124"/>
      <c r="AR123" s="124"/>
      <c r="AS123" s="124">
        <v>1</v>
      </c>
      <c r="AT123" s="124"/>
      <c r="AU123" s="124"/>
      <c r="AV123" s="58"/>
      <c r="AW123" s="124"/>
      <c r="AX123" s="124"/>
      <c r="AY123" s="124"/>
      <c r="AZ123" s="124"/>
      <c r="BA123" s="124"/>
      <c r="BB123" s="124"/>
      <c r="BC123" s="124"/>
      <c r="BD123" s="124"/>
      <c r="BE123" s="124"/>
      <c r="BF123" s="124"/>
      <c r="BG123" s="124"/>
      <c r="BH123" s="58"/>
      <c r="BI123" s="124"/>
      <c r="BJ123" s="124"/>
      <c r="BK123" s="124"/>
      <c r="BL123" s="124"/>
      <c r="BM123" s="124"/>
      <c r="BN123" s="58"/>
      <c r="BO123" s="124">
        <v>1</v>
      </c>
      <c r="BP123" s="124">
        <v>1</v>
      </c>
      <c r="BQ123" s="124"/>
      <c r="BR123" s="124">
        <v>1</v>
      </c>
      <c r="BS123" s="124"/>
      <c r="BT123" s="58">
        <v>1</v>
      </c>
      <c r="BU123" s="75" t="s">
        <v>1326</v>
      </c>
      <c r="BW123" s="59"/>
      <c r="BX123" s="59"/>
      <c r="BY123" s="59"/>
      <c r="BZ123" s="59"/>
      <c r="CA123" s="59"/>
      <c r="CB123" s="59"/>
      <c r="CC123" s="59"/>
      <c r="CD123" s="59"/>
    </row>
    <row r="124" spans="1:82" s="51" customFormat="1" ht="37" customHeight="1" x14ac:dyDescent="0.2">
      <c r="A124" s="51">
        <v>121</v>
      </c>
      <c r="B124" s="51" t="s">
        <v>255</v>
      </c>
      <c r="C124" s="61" t="s">
        <v>131</v>
      </c>
      <c r="D124" s="62">
        <v>1</v>
      </c>
      <c r="E124" s="124">
        <v>1</v>
      </c>
      <c r="F124" s="124">
        <v>1</v>
      </c>
      <c r="G124" s="124"/>
      <c r="H124" s="124"/>
      <c r="I124" s="124">
        <v>1</v>
      </c>
      <c r="J124" s="124"/>
      <c r="K124" s="58"/>
      <c r="L124" s="124"/>
      <c r="M124" s="124"/>
      <c r="N124" s="124"/>
      <c r="O124" s="124"/>
      <c r="P124" s="124">
        <v>1</v>
      </c>
      <c r="Q124" s="124"/>
      <c r="R124" s="124"/>
      <c r="S124" s="124">
        <v>1</v>
      </c>
      <c r="T124" s="124"/>
      <c r="U124" s="124"/>
      <c r="V124" s="57"/>
      <c r="W124" s="124"/>
      <c r="X124" s="58"/>
      <c r="Y124" s="56" t="s">
        <v>116</v>
      </c>
      <c r="Z124" s="57"/>
      <c r="AA124" s="124"/>
      <c r="AB124" s="124"/>
      <c r="AC124" s="124"/>
      <c r="AD124" s="124"/>
      <c r="AE124" s="124"/>
      <c r="AF124" s="58"/>
      <c r="AG124" s="124"/>
      <c r="AH124" s="124"/>
      <c r="AI124" s="124"/>
      <c r="AJ124" s="124"/>
      <c r="AK124" s="124"/>
      <c r="AL124" s="124"/>
      <c r="AM124" s="57"/>
      <c r="AN124" s="124"/>
      <c r="AO124" s="124"/>
      <c r="AP124" s="124"/>
      <c r="AQ124" s="124"/>
      <c r="AR124" s="124">
        <v>1</v>
      </c>
      <c r="AS124" s="124"/>
      <c r="AT124" s="124"/>
      <c r="AU124" s="124"/>
      <c r="AV124" s="58"/>
      <c r="AW124" s="124"/>
      <c r="AX124" s="124"/>
      <c r="AY124" s="124"/>
      <c r="AZ124" s="124"/>
      <c r="BA124" s="124"/>
      <c r="BB124" s="124"/>
      <c r="BC124" s="124"/>
      <c r="BD124" s="124"/>
      <c r="BE124" s="124"/>
      <c r="BF124" s="124"/>
      <c r="BG124" s="124"/>
      <c r="BH124" s="58"/>
      <c r="BI124" s="124"/>
      <c r="BJ124" s="124"/>
      <c r="BK124" s="124"/>
      <c r="BL124" s="124"/>
      <c r="BM124" s="124"/>
      <c r="BN124" s="58"/>
      <c r="BO124" s="124">
        <v>1</v>
      </c>
      <c r="BP124" s="124">
        <v>1</v>
      </c>
      <c r="BQ124" s="124"/>
      <c r="BR124" s="124">
        <v>1</v>
      </c>
      <c r="BS124" s="124"/>
      <c r="BT124" s="58">
        <v>1</v>
      </c>
      <c r="BU124" s="75" t="s">
        <v>1327</v>
      </c>
      <c r="BW124" s="59"/>
      <c r="BX124" s="59"/>
      <c r="BY124" s="59"/>
      <c r="BZ124" s="59"/>
      <c r="CA124" s="59"/>
      <c r="CB124" s="59"/>
      <c r="CC124" s="59"/>
      <c r="CD124" s="59"/>
    </row>
    <row r="125" spans="1:82" s="51" customFormat="1" ht="37" customHeight="1" x14ac:dyDescent="0.2">
      <c r="A125" s="51">
        <v>122</v>
      </c>
      <c r="B125" s="51" t="s">
        <v>256</v>
      </c>
      <c r="C125" s="61" t="s">
        <v>131</v>
      </c>
      <c r="D125" s="62">
        <v>1</v>
      </c>
      <c r="E125" s="124">
        <v>1</v>
      </c>
      <c r="F125" s="124">
        <v>1</v>
      </c>
      <c r="G125" s="124"/>
      <c r="H125" s="124">
        <v>1</v>
      </c>
      <c r="I125" s="124">
        <v>1</v>
      </c>
      <c r="J125" s="124"/>
      <c r="K125" s="58"/>
      <c r="L125" s="124"/>
      <c r="M125" s="124"/>
      <c r="N125" s="124">
        <v>1</v>
      </c>
      <c r="O125" s="124"/>
      <c r="P125" s="124">
        <v>1</v>
      </c>
      <c r="Q125" s="124"/>
      <c r="R125" s="124"/>
      <c r="S125" s="124">
        <v>1</v>
      </c>
      <c r="T125" s="124"/>
      <c r="U125" s="124"/>
      <c r="V125" s="57"/>
      <c r="W125" s="124"/>
      <c r="X125" s="58"/>
      <c r="Y125" s="56" t="s">
        <v>116</v>
      </c>
      <c r="Z125" s="57"/>
      <c r="AA125" s="124"/>
      <c r="AB125" s="124"/>
      <c r="AC125" s="124"/>
      <c r="AD125" s="124"/>
      <c r="AE125" s="124"/>
      <c r="AF125" s="58"/>
      <c r="AG125" s="124"/>
      <c r="AH125" s="124"/>
      <c r="AI125" s="124"/>
      <c r="AJ125" s="124"/>
      <c r="AK125" s="124"/>
      <c r="AL125" s="124"/>
      <c r="AM125" s="57"/>
      <c r="AN125" s="124"/>
      <c r="AO125" s="124"/>
      <c r="AP125" s="124"/>
      <c r="AQ125" s="124"/>
      <c r="AR125" s="124">
        <v>1</v>
      </c>
      <c r="AS125" s="124"/>
      <c r="AT125" s="124"/>
      <c r="AU125" s="124"/>
      <c r="AV125" s="58"/>
      <c r="AW125" s="124"/>
      <c r="AX125" s="124"/>
      <c r="AY125" s="124"/>
      <c r="AZ125" s="124"/>
      <c r="BA125" s="124"/>
      <c r="BB125" s="124"/>
      <c r="BC125" s="124"/>
      <c r="BD125" s="124"/>
      <c r="BE125" s="124"/>
      <c r="BF125" s="124"/>
      <c r="BG125" s="124"/>
      <c r="BH125" s="58"/>
      <c r="BI125" s="124"/>
      <c r="BJ125" s="124"/>
      <c r="BK125" s="124"/>
      <c r="BL125" s="124"/>
      <c r="BM125" s="124"/>
      <c r="BN125" s="58"/>
      <c r="BO125" s="124">
        <v>1</v>
      </c>
      <c r="BP125" s="124">
        <v>1</v>
      </c>
      <c r="BQ125" s="124"/>
      <c r="BR125" s="124">
        <v>1</v>
      </c>
      <c r="BS125" s="124"/>
      <c r="BT125" s="58">
        <v>1</v>
      </c>
      <c r="BU125" s="75" t="s">
        <v>1328</v>
      </c>
      <c r="BW125" s="59"/>
      <c r="BX125" s="59"/>
      <c r="BY125" s="59"/>
      <c r="BZ125" s="59"/>
      <c r="CA125" s="59"/>
      <c r="CB125" s="59"/>
      <c r="CC125" s="59"/>
      <c r="CD125" s="59"/>
    </row>
    <row r="126" spans="1:82" s="51" customFormat="1" ht="37" customHeight="1" x14ac:dyDescent="0.2">
      <c r="A126" s="51">
        <v>123</v>
      </c>
      <c r="B126" s="51" t="s">
        <v>257</v>
      </c>
      <c r="C126" s="61" t="s">
        <v>131</v>
      </c>
      <c r="D126" s="62">
        <v>1</v>
      </c>
      <c r="E126" s="124"/>
      <c r="F126" s="124"/>
      <c r="G126" s="124"/>
      <c r="H126" s="124">
        <v>1</v>
      </c>
      <c r="I126" s="124">
        <v>1</v>
      </c>
      <c r="J126" s="124"/>
      <c r="K126" s="58"/>
      <c r="L126" s="124"/>
      <c r="M126" s="124"/>
      <c r="N126" s="124"/>
      <c r="O126" s="124"/>
      <c r="P126" s="124">
        <v>1</v>
      </c>
      <c r="Q126" s="124"/>
      <c r="R126" s="124"/>
      <c r="S126" s="124">
        <v>1</v>
      </c>
      <c r="T126" s="124"/>
      <c r="U126" s="124"/>
      <c r="V126" s="57"/>
      <c r="W126" s="124"/>
      <c r="X126" s="58"/>
      <c r="Y126" s="56" t="s">
        <v>116</v>
      </c>
      <c r="Z126" s="57"/>
      <c r="AA126" s="124"/>
      <c r="AB126" s="124"/>
      <c r="AC126" s="124"/>
      <c r="AD126" s="124"/>
      <c r="AE126" s="124"/>
      <c r="AF126" s="58"/>
      <c r="AG126" s="124"/>
      <c r="AH126" s="124"/>
      <c r="AI126" s="124"/>
      <c r="AJ126" s="124"/>
      <c r="AK126" s="124"/>
      <c r="AL126" s="124"/>
      <c r="AM126" s="57"/>
      <c r="AN126" s="124"/>
      <c r="AO126" s="124"/>
      <c r="AP126" s="124"/>
      <c r="AQ126" s="124"/>
      <c r="AR126" s="124">
        <v>1</v>
      </c>
      <c r="AS126" s="124"/>
      <c r="AT126" s="124"/>
      <c r="AU126" s="124"/>
      <c r="AV126" s="58"/>
      <c r="AW126" s="124"/>
      <c r="AX126" s="124"/>
      <c r="AY126" s="124"/>
      <c r="AZ126" s="124"/>
      <c r="BA126" s="124"/>
      <c r="BB126" s="124"/>
      <c r="BC126" s="124"/>
      <c r="BD126" s="124"/>
      <c r="BE126" s="124"/>
      <c r="BF126" s="124"/>
      <c r="BG126" s="124"/>
      <c r="BH126" s="58"/>
      <c r="BI126" s="124"/>
      <c r="BJ126" s="124"/>
      <c r="BK126" s="124"/>
      <c r="BL126" s="124"/>
      <c r="BM126" s="124"/>
      <c r="BN126" s="58"/>
      <c r="BO126" s="124">
        <v>1</v>
      </c>
      <c r="BP126" s="124">
        <v>1</v>
      </c>
      <c r="BQ126" s="124"/>
      <c r="BR126" s="124">
        <v>1</v>
      </c>
      <c r="BS126" s="124"/>
      <c r="BT126" s="58">
        <v>1</v>
      </c>
      <c r="BU126" s="75" t="s">
        <v>1329</v>
      </c>
      <c r="BW126" s="59"/>
      <c r="BX126" s="59"/>
      <c r="BY126" s="59"/>
      <c r="BZ126" s="59"/>
      <c r="CA126" s="59"/>
      <c r="CB126" s="59"/>
      <c r="CC126" s="59"/>
      <c r="CD126" s="59"/>
    </row>
    <row r="127" spans="1:82" s="51" customFormat="1" ht="37" customHeight="1" x14ac:dyDescent="0.2">
      <c r="A127" s="51">
        <v>124</v>
      </c>
      <c r="B127" s="51" t="s">
        <v>258</v>
      </c>
      <c r="C127" s="61" t="s">
        <v>131</v>
      </c>
      <c r="D127" s="62">
        <v>1</v>
      </c>
      <c r="E127" s="124">
        <v>1</v>
      </c>
      <c r="F127" s="124">
        <v>1</v>
      </c>
      <c r="G127" s="124"/>
      <c r="H127" s="124"/>
      <c r="I127" s="124">
        <v>1</v>
      </c>
      <c r="J127" s="124"/>
      <c r="K127" s="58"/>
      <c r="L127" s="124"/>
      <c r="M127" s="124"/>
      <c r="N127" s="124"/>
      <c r="O127" s="124"/>
      <c r="P127" s="124">
        <v>1</v>
      </c>
      <c r="Q127" s="124"/>
      <c r="R127" s="124"/>
      <c r="S127" s="124">
        <v>1</v>
      </c>
      <c r="T127" s="124"/>
      <c r="U127" s="124"/>
      <c r="V127" s="57"/>
      <c r="W127" s="124"/>
      <c r="X127" s="58"/>
      <c r="Y127" s="56" t="s">
        <v>278</v>
      </c>
      <c r="Z127" s="57"/>
      <c r="AA127" s="124"/>
      <c r="AB127" s="124"/>
      <c r="AC127" s="124"/>
      <c r="AD127" s="124"/>
      <c r="AE127" s="124"/>
      <c r="AF127" s="58"/>
      <c r="AG127" s="124"/>
      <c r="AH127" s="124"/>
      <c r="AI127" s="124"/>
      <c r="AJ127" s="124"/>
      <c r="AK127" s="124"/>
      <c r="AL127" s="124"/>
      <c r="AM127" s="57"/>
      <c r="AN127" s="124"/>
      <c r="AO127" s="124"/>
      <c r="AP127" s="124"/>
      <c r="AQ127" s="124"/>
      <c r="AR127" s="124"/>
      <c r="AS127" s="124"/>
      <c r="AT127" s="124">
        <v>1</v>
      </c>
      <c r="AU127" s="124"/>
      <c r="AV127" s="58"/>
      <c r="AW127" s="124"/>
      <c r="AX127" s="124"/>
      <c r="AY127" s="124"/>
      <c r="AZ127" s="124"/>
      <c r="BA127" s="124"/>
      <c r="BB127" s="124"/>
      <c r="BC127" s="124"/>
      <c r="BD127" s="124"/>
      <c r="BE127" s="124"/>
      <c r="BF127" s="124"/>
      <c r="BG127" s="124"/>
      <c r="BH127" s="58"/>
      <c r="BI127" s="124"/>
      <c r="BJ127" s="124"/>
      <c r="BK127" s="124"/>
      <c r="BL127" s="124"/>
      <c r="BM127" s="124"/>
      <c r="BN127" s="58"/>
      <c r="BO127" s="124">
        <v>1</v>
      </c>
      <c r="BP127" s="124">
        <v>1</v>
      </c>
      <c r="BQ127" s="124"/>
      <c r="BR127" s="124">
        <v>1</v>
      </c>
      <c r="BS127" s="124"/>
      <c r="BT127" s="58">
        <v>1</v>
      </c>
      <c r="BU127" s="75" t="s">
        <v>1330</v>
      </c>
      <c r="BW127" s="59"/>
      <c r="BX127" s="59"/>
      <c r="BY127" s="59"/>
      <c r="BZ127" s="59"/>
      <c r="CA127" s="59"/>
      <c r="CB127" s="59"/>
      <c r="CC127" s="59"/>
      <c r="CD127" s="59"/>
    </row>
    <row r="128" spans="1:82" s="51" customFormat="1" ht="37" customHeight="1" x14ac:dyDescent="0.2">
      <c r="A128" s="51">
        <v>125</v>
      </c>
      <c r="B128" s="51">
        <v>94</v>
      </c>
      <c r="C128" s="61" t="s">
        <v>131</v>
      </c>
      <c r="D128" s="62">
        <v>1</v>
      </c>
      <c r="E128" s="124">
        <v>1</v>
      </c>
      <c r="F128" s="124">
        <v>1</v>
      </c>
      <c r="G128" s="124"/>
      <c r="H128" s="124"/>
      <c r="I128" s="124">
        <v>1</v>
      </c>
      <c r="J128" s="124"/>
      <c r="K128" s="58"/>
      <c r="L128" s="124"/>
      <c r="M128" s="124"/>
      <c r="N128" s="124">
        <v>1</v>
      </c>
      <c r="O128" s="124"/>
      <c r="P128" s="124">
        <v>1</v>
      </c>
      <c r="Q128" s="124"/>
      <c r="R128" s="124"/>
      <c r="S128" s="124">
        <v>1</v>
      </c>
      <c r="T128" s="124"/>
      <c r="U128" s="124"/>
      <c r="V128" s="57"/>
      <c r="W128" s="124"/>
      <c r="X128" s="58"/>
      <c r="Y128" s="56" t="s">
        <v>80</v>
      </c>
      <c r="Z128" s="57"/>
      <c r="AA128" s="124"/>
      <c r="AB128" s="124"/>
      <c r="AC128" s="124"/>
      <c r="AD128" s="124"/>
      <c r="AE128" s="124"/>
      <c r="AF128" s="58"/>
      <c r="AG128" s="124"/>
      <c r="AH128" s="124"/>
      <c r="AI128" s="124"/>
      <c r="AJ128" s="124"/>
      <c r="AK128" s="124"/>
      <c r="AL128" s="124"/>
      <c r="AM128" s="57"/>
      <c r="AN128" s="124"/>
      <c r="AO128" s="124"/>
      <c r="AP128" s="124"/>
      <c r="AQ128" s="124">
        <v>1</v>
      </c>
      <c r="AR128" s="124"/>
      <c r="AS128" s="124"/>
      <c r="AT128" s="124"/>
      <c r="AU128" s="124"/>
      <c r="AV128" s="58"/>
      <c r="AW128" s="124"/>
      <c r="AX128" s="124"/>
      <c r="AY128" s="124"/>
      <c r="AZ128" s="124"/>
      <c r="BA128" s="124"/>
      <c r="BB128" s="124"/>
      <c r="BC128" s="124"/>
      <c r="BD128" s="124"/>
      <c r="BE128" s="124"/>
      <c r="BF128" s="124"/>
      <c r="BG128" s="124"/>
      <c r="BH128" s="58"/>
      <c r="BI128" s="124"/>
      <c r="BJ128" s="124"/>
      <c r="BK128" s="124"/>
      <c r="BL128" s="124"/>
      <c r="BM128" s="124"/>
      <c r="BN128" s="58"/>
      <c r="BO128" s="124">
        <v>1</v>
      </c>
      <c r="BP128" s="124">
        <v>1</v>
      </c>
      <c r="BQ128" s="124"/>
      <c r="BR128" s="124">
        <v>1</v>
      </c>
      <c r="BS128" s="124"/>
      <c r="BT128" s="58">
        <v>1</v>
      </c>
      <c r="BU128" s="75" t="s">
        <v>1331</v>
      </c>
      <c r="BW128" s="59"/>
      <c r="BX128" s="59"/>
      <c r="BY128" s="59"/>
      <c r="BZ128" s="59"/>
      <c r="CA128" s="59"/>
      <c r="CB128" s="59"/>
      <c r="CC128" s="59"/>
      <c r="CD128" s="59"/>
    </row>
    <row r="129" spans="1:82" s="51" customFormat="1" ht="37" customHeight="1" x14ac:dyDescent="0.2">
      <c r="A129" s="51">
        <v>126</v>
      </c>
      <c r="B129" s="51" t="s">
        <v>259</v>
      </c>
      <c r="C129" s="61" t="s">
        <v>131</v>
      </c>
      <c r="D129" s="62">
        <v>1</v>
      </c>
      <c r="E129" s="124">
        <v>1</v>
      </c>
      <c r="F129" s="124">
        <v>1</v>
      </c>
      <c r="G129" s="124"/>
      <c r="H129" s="124">
        <v>1</v>
      </c>
      <c r="I129" s="124">
        <v>1</v>
      </c>
      <c r="J129" s="124"/>
      <c r="K129" s="58"/>
      <c r="L129" s="124"/>
      <c r="M129" s="124"/>
      <c r="N129" s="124">
        <v>1</v>
      </c>
      <c r="O129" s="124"/>
      <c r="P129" s="124">
        <v>1</v>
      </c>
      <c r="Q129" s="124"/>
      <c r="R129" s="124"/>
      <c r="S129" s="124"/>
      <c r="T129" s="124"/>
      <c r="U129" s="124"/>
      <c r="V129" s="57"/>
      <c r="W129" s="124"/>
      <c r="X129" s="58"/>
      <c r="Y129" s="56" t="s">
        <v>80</v>
      </c>
      <c r="Z129" s="57"/>
      <c r="AA129" s="124"/>
      <c r="AB129" s="124"/>
      <c r="AC129" s="124"/>
      <c r="AD129" s="124"/>
      <c r="AE129" s="124"/>
      <c r="AF129" s="58"/>
      <c r="AG129" s="124"/>
      <c r="AH129" s="124"/>
      <c r="AI129" s="124"/>
      <c r="AJ129" s="124"/>
      <c r="AK129" s="124"/>
      <c r="AL129" s="124"/>
      <c r="AM129" s="57"/>
      <c r="AN129" s="124"/>
      <c r="AO129" s="124"/>
      <c r="AP129" s="124"/>
      <c r="AQ129" s="124">
        <v>1</v>
      </c>
      <c r="AR129" s="124"/>
      <c r="AS129" s="124"/>
      <c r="AT129" s="124"/>
      <c r="AU129" s="124"/>
      <c r="AV129" s="58"/>
      <c r="AW129" s="124"/>
      <c r="AX129" s="124"/>
      <c r="AY129" s="124"/>
      <c r="AZ129" s="124"/>
      <c r="BA129" s="124"/>
      <c r="BB129" s="124"/>
      <c r="BC129" s="124"/>
      <c r="BD129" s="124"/>
      <c r="BE129" s="124"/>
      <c r="BF129" s="124"/>
      <c r="BG129" s="124"/>
      <c r="BH129" s="58"/>
      <c r="BI129" s="124"/>
      <c r="BJ129" s="124"/>
      <c r="BK129" s="124"/>
      <c r="BL129" s="124"/>
      <c r="BM129" s="124"/>
      <c r="BN129" s="58"/>
      <c r="BO129" s="124">
        <v>1</v>
      </c>
      <c r="BP129" s="124">
        <v>1</v>
      </c>
      <c r="BQ129" s="124"/>
      <c r="BR129" s="124">
        <v>1</v>
      </c>
      <c r="BS129" s="124"/>
      <c r="BT129" s="58">
        <v>1</v>
      </c>
      <c r="BU129" s="75" t="s">
        <v>1332</v>
      </c>
      <c r="BW129" s="59"/>
      <c r="BX129" s="59"/>
      <c r="BY129" s="59"/>
      <c r="BZ129" s="59"/>
      <c r="CA129" s="59"/>
      <c r="CB129" s="59"/>
      <c r="CC129" s="59"/>
      <c r="CD129" s="59"/>
    </row>
    <row r="130" spans="1:82" s="51" customFormat="1" ht="37" customHeight="1" x14ac:dyDescent="0.2">
      <c r="A130" s="51">
        <v>127</v>
      </c>
      <c r="B130" s="51" t="s">
        <v>260</v>
      </c>
      <c r="C130" s="61" t="s">
        <v>131</v>
      </c>
      <c r="D130" s="62">
        <v>1</v>
      </c>
      <c r="E130" s="124">
        <v>1</v>
      </c>
      <c r="F130" s="124">
        <v>1</v>
      </c>
      <c r="G130" s="124"/>
      <c r="H130" s="124"/>
      <c r="I130" s="124">
        <v>1</v>
      </c>
      <c r="J130" s="124"/>
      <c r="K130" s="58"/>
      <c r="L130" s="124"/>
      <c r="M130" s="124"/>
      <c r="N130" s="124">
        <v>1</v>
      </c>
      <c r="O130" s="124"/>
      <c r="P130" s="124">
        <v>1</v>
      </c>
      <c r="Q130" s="124"/>
      <c r="R130" s="124"/>
      <c r="S130" s="124"/>
      <c r="T130" s="124"/>
      <c r="U130" s="124"/>
      <c r="V130" s="57"/>
      <c r="W130" s="124"/>
      <c r="X130" s="58"/>
      <c r="Y130" s="56" t="s">
        <v>80</v>
      </c>
      <c r="Z130" s="57"/>
      <c r="AA130" s="124"/>
      <c r="AB130" s="124"/>
      <c r="AC130" s="124"/>
      <c r="AD130" s="124"/>
      <c r="AE130" s="124"/>
      <c r="AF130" s="58"/>
      <c r="AG130" s="124"/>
      <c r="AH130" s="124"/>
      <c r="AI130" s="124"/>
      <c r="AJ130" s="124"/>
      <c r="AK130" s="124"/>
      <c r="AL130" s="124"/>
      <c r="AM130" s="57"/>
      <c r="AN130" s="124"/>
      <c r="AO130" s="124"/>
      <c r="AP130" s="124"/>
      <c r="AQ130" s="124">
        <v>1</v>
      </c>
      <c r="AR130" s="124"/>
      <c r="AS130" s="124"/>
      <c r="AT130" s="124"/>
      <c r="AU130" s="124"/>
      <c r="AV130" s="58"/>
      <c r="AW130" s="124"/>
      <c r="AX130" s="124"/>
      <c r="AY130" s="124"/>
      <c r="AZ130" s="124"/>
      <c r="BA130" s="124"/>
      <c r="BB130" s="124"/>
      <c r="BC130" s="124"/>
      <c r="BD130" s="124"/>
      <c r="BE130" s="124"/>
      <c r="BF130" s="124"/>
      <c r="BG130" s="124"/>
      <c r="BH130" s="58"/>
      <c r="BI130" s="124"/>
      <c r="BJ130" s="124"/>
      <c r="BK130" s="124"/>
      <c r="BL130" s="124"/>
      <c r="BM130" s="124"/>
      <c r="BN130" s="58"/>
      <c r="BO130" s="124">
        <v>1</v>
      </c>
      <c r="BP130" s="124">
        <v>1</v>
      </c>
      <c r="BQ130" s="124"/>
      <c r="BR130" s="124">
        <v>1</v>
      </c>
      <c r="BS130" s="124"/>
      <c r="BT130" s="58">
        <v>1</v>
      </c>
      <c r="BU130" s="75" t="s">
        <v>1333</v>
      </c>
      <c r="BW130" s="59"/>
      <c r="BX130" s="59"/>
      <c r="BY130" s="59"/>
      <c r="BZ130" s="59"/>
      <c r="CA130" s="59"/>
      <c r="CB130" s="59"/>
      <c r="CC130" s="59"/>
      <c r="CD130" s="59"/>
    </row>
    <row r="131" spans="1:82" s="51" customFormat="1" ht="37" customHeight="1" x14ac:dyDescent="0.2">
      <c r="A131" s="51">
        <v>128</v>
      </c>
      <c r="B131" s="51" t="s">
        <v>261</v>
      </c>
      <c r="C131" s="61" t="s">
        <v>131</v>
      </c>
      <c r="D131" s="62">
        <v>1</v>
      </c>
      <c r="E131" s="124">
        <v>1</v>
      </c>
      <c r="F131" s="124">
        <v>1</v>
      </c>
      <c r="G131" s="124"/>
      <c r="H131" s="124"/>
      <c r="I131" s="124">
        <v>1</v>
      </c>
      <c r="J131" s="124"/>
      <c r="K131" s="58"/>
      <c r="L131" s="124"/>
      <c r="M131" s="124"/>
      <c r="N131" s="124">
        <v>1</v>
      </c>
      <c r="O131" s="124"/>
      <c r="P131" s="124"/>
      <c r="Q131" s="124">
        <v>1</v>
      </c>
      <c r="R131" s="124">
        <v>1</v>
      </c>
      <c r="S131" s="124"/>
      <c r="T131" s="124"/>
      <c r="U131" s="124"/>
      <c r="V131" s="57"/>
      <c r="W131" s="124"/>
      <c r="X131" s="58"/>
      <c r="Y131" s="56" t="s">
        <v>80</v>
      </c>
      <c r="Z131" s="57"/>
      <c r="AA131" s="124"/>
      <c r="AB131" s="124"/>
      <c r="AC131" s="124"/>
      <c r="AD131" s="124"/>
      <c r="AE131" s="124"/>
      <c r="AF131" s="58"/>
      <c r="AG131" s="124"/>
      <c r="AH131" s="124"/>
      <c r="AI131" s="124"/>
      <c r="AJ131" s="124"/>
      <c r="AK131" s="124"/>
      <c r="AL131" s="124"/>
      <c r="AM131" s="57"/>
      <c r="AN131" s="124"/>
      <c r="AO131" s="124"/>
      <c r="AP131" s="124"/>
      <c r="AQ131" s="124">
        <v>1</v>
      </c>
      <c r="AR131" s="124"/>
      <c r="AS131" s="124"/>
      <c r="AT131" s="124"/>
      <c r="AU131" s="124"/>
      <c r="AV131" s="58"/>
      <c r="AW131" s="124"/>
      <c r="AX131" s="124"/>
      <c r="AY131" s="124"/>
      <c r="AZ131" s="124"/>
      <c r="BA131" s="124"/>
      <c r="BB131" s="124"/>
      <c r="BC131" s="124"/>
      <c r="BD131" s="124"/>
      <c r="BE131" s="124"/>
      <c r="BF131" s="124"/>
      <c r="BG131" s="124"/>
      <c r="BH131" s="58"/>
      <c r="BI131" s="124"/>
      <c r="BJ131" s="124"/>
      <c r="BK131" s="124"/>
      <c r="BL131" s="124"/>
      <c r="BM131" s="124"/>
      <c r="BN131" s="58"/>
      <c r="BO131" s="124">
        <v>1</v>
      </c>
      <c r="BP131" s="124">
        <v>1</v>
      </c>
      <c r="BQ131" s="124"/>
      <c r="BR131" s="124">
        <v>1</v>
      </c>
      <c r="BS131" s="124"/>
      <c r="BT131" s="58">
        <v>1</v>
      </c>
      <c r="BU131" s="75" t="s">
        <v>1334</v>
      </c>
      <c r="BW131" s="59"/>
      <c r="BX131" s="59"/>
      <c r="BY131" s="59"/>
      <c r="BZ131" s="59"/>
      <c r="CA131" s="59"/>
      <c r="CB131" s="59"/>
      <c r="CC131" s="59"/>
      <c r="CD131" s="59"/>
    </row>
    <row r="132" spans="1:82" s="51" customFormat="1" ht="37" customHeight="1" x14ac:dyDescent="0.2">
      <c r="A132" s="51">
        <v>129</v>
      </c>
      <c r="B132" s="51" t="s">
        <v>262</v>
      </c>
      <c r="C132" s="61" t="s">
        <v>131</v>
      </c>
      <c r="D132" s="62">
        <v>1</v>
      </c>
      <c r="E132" s="124">
        <v>1</v>
      </c>
      <c r="F132" s="124">
        <v>1</v>
      </c>
      <c r="G132" s="124"/>
      <c r="H132" s="124"/>
      <c r="I132" s="124">
        <v>1</v>
      </c>
      <c r="J132" s="124"/>
      <c r="K132" s="58"/>
      <c r="L132" s="124">
        <v>1</v>
      </c>
      <c r="M132" s="124"/>
      <c r="N132" s="124">
        <v>1</v>
      </c>
      <c r="O132" s="124"/>
      <c r="P132" s="124">
        <v>1</v>
      </c>
      <c r="Q132" s="124"/>
      <c r="R132" s="124"/>
      <c r="S132" s="124"/>
      <c r="T132" s="124"/>
      <c r="U132" s="124"/>
      <c r="V132" s="57"/>
      <c r="W132" s="124"/>
      <c r="X132" s="58"/>
      <c r="Y132" s="56" t="s">
        <v>80</v>
      </c>
      <c r="Z132" s="57"/>
      <c r="AA132" s="124"/>
      <c r="AB132" s="124"/>
      <c r="AC132" s="124"/>
      <c r="AD132" s="124"/>
      <c r="AE132" s="124"/>
      <c r="AF132" s="58"/>
      <c r="AG132" s="124"/>
      <c r="AH132" s="124"/>
      <c r="AI132" s="124"/>
      <c r="AJ132" s="124"/>
      <c r="AK132" s="124"/>
      <c r="AL132" s="124"/>
      <c r="AM132" s="57"/>
      <c r="AN132" s="124"/>
      <c r="AO132" s="124"/>
      <c r="AP132" s="124"/>
      <c r="AQ132" s="124">
        <v>1</v>
      </c>
      <c r="AR132" s="124"/>
      <c r="AS132" s="124"/>
      <c r="AT132" s="124"/>
      <c r="AU132" s="124"/>
      <c r="AV132" s="58"/>
      <c r="AW132" s="124"/>
      <c r="AX132" s="124"/>
      <c r="AY132" s="124"/>
      <c r="AZ132" s="124"/>
      <c r="BA132" s="124"/>
      <c r="BB132" s="124"/>
      <c r="BC132" s="124"/>
      <c r="BD132" s="124"/>
      <c r="BE132" s="124"/>
      <c r="BF132" s="124"/>
      <c r="BG132" s="124"/>
      <c r="BH132" s="58"/>
      <c r="BI132" s="124"/>
      <c r="BJ132" s="124"/>
      <c r="BK132" s="124"/>
      <c r="BL132" s="124"/>
      <c r="BM132" s="124"/>
      <c r="BN132" s="58"/>
      <c r="BO132" s="124">
        <v>1</v>
      </c>
      <c r="BP132" s="124">
        <v>1</v>
      </c>
      <c r="BQ132" s="124"/>
      <c r="BR132" s="124">
        <v>1</v>
      </c>
      <c r="BS132" s="124">
        <v>1</v>
      </c>
      <c r="BT132" s="58"/>
      <c r="BU132" s="75" t="s">
        <v>1335</v>
      </c>
      <c r="BW132" s="59"/>
      <c r="BX132" s="59"/>
      <c r="BY132" s="59"/>
      <c r="BZ132" s="59"/>
      <c r="CA132" s="59"/>
      <c r="CB132" s="59"/>
      <c r="CC132" s="59"/>
      <c r="CD132" s="59"/>
    </row>
    <row r="133" spans="1:82" s="51" customFormat="1" ht="37" customHeight="1" x14ac:dyDescent="0.2">
      <c r="A133" s="51">
        <v>130</v>
      </c>
      <c r="B133" s="51" t="s">
        <v>263</v>
      </c>
      <c r="C133" s="61" t="s">
        <v>131</v>
      </c>
      <c r="D133" s="62">
        <v>1</v>
      </c>
      <c r="E133" s="124">
        <v>1</v>
      </c>
      <c r="F133" s="124">
        <v>1</v>
      </c>
      <c r="G133" s="124"/>
      <c r="H133" s="124"/>
      <c r="I133" s="124">
        <v>1</v>
      </c>
      <c r="J133" s="124"/>
      <c r="K133" s="58">
        <v>1</v>
      </c>
      <c r="L133" s="124"/>
      <c r="M133" s="124"/>
      <c r="N133" s="124">
        <v>1</v>
      </c>
      <c r="O133" s="124"/>
      <c r="P133" s="124">
        <v>1</v>
      </c>
      <c r="Q133" s="124"/>
      <c r="R133" s="124"/>
      <c r="S133" s="124">
        <v>1</v>
      </c>
      <c r="T133" s="124"/>
      <c r="U133" s="124"/>
      <c r="V133" s="57"/>
      <c r="W133" s="124"/>
      <c r="X133" s="58"/>
      <c r="Y133" s="56" t="s">
        <v>280</v>
      </c>
      <c r="Z133" s="57"/>
      <c r="AA133" s="124"/>
      <c r="AB133" s="124"/>
      <c r="AC133" s="124"/>
      <c r="AD133" s="124"/>
      <c r="AE133" s="124"/>
      <c r="AF133" s="58"/>
      <c r="AG133" s="124"/>
      <c r="AH133" s="124"/>
      <c r="AI133" s="124"/>
      <c r="AJ133" s="124"/>
      <c r="AK133" s="124"/>
      <c r="AL133" s="124"/>
      <c r="AM133" s="57"/>
      <c r="AN133" s="124"/>
      <c r="AO133" s="124"/>
      <c r="AP133" s="124"/>
      <c r="AQ133" s="124">
        <v>1</v>
      </c>
      <c r="AR133" s="124"/>
      <c r="AS133" s="124"/>
      <c r="AT133" s="124"/>
      <c r="AU133" s="124"/>
      <c r="AV133" s="58"/>
      <c r="AW133" s="124"/>
      <c r="AX133" s="124"/>
      <c r="AY133" s="124"/>
      <c r="AZ133" s="124"/>
      <c r="BA133" s="124"/>
      <c r="BB133" s="124"/>
      <c r="BC133" s="124"/>
      <c r="BD133" s="124"/>
      <c r="BE133" s="124"/>
      <c r="BF133" s="124"/>
      <c r="BG133" s="124"/>
      <c r="BH133" s="58"/>
      <c r="BI133" s="124"/>
      <c r="BJ133" s="124"/>
      <c r="BK133" s="124"/>
      <c r="BL133" s="124"/>
      <c r="BM133" s="124"/>
      <c r="BN133" s="58"/>
      <c r="BO133" s="124">
        <v>1</v>
      </c>
      <c r="BP133" s="124">
        <v>1</v>
      </c>
      <c r="BQ133" s="124"/>
      <c r="BR133" s="124">
        <v>1</v>
      </c>
      <c r="BS133" s="124"/>
      <c r="BT133" s="58">
        <v>1</v>
      </c>
      <c r="BU133" s="75" t="s">
        <v>1336</v>
      </c>
      <c r="BW133" s="59"/>
      <c r="BX133" s="59"/>
      <c r="BY133" s="59"/>
      <c r="BZ133" s="59"/>
      <c r="CA133" s="59"/>
      <c r="CB133" s="59"/>
      <c r="CC133" s="59"/>
      <c r="CD133" s="59"/>
    </row>
    <row r="134" spans="1:82" s="51" customFormat="1" ht="37" customHeight="1" x14ac:dyDescent="0.2">
      <c r="A134" s="51">
        <v>131</v>
      </c>
      <c r="B134" s="51" t="s">
        <v>264</v>
      </c>
      <c r="C134" s="61" t="s">
        <v>131</v>
      </c>
      <c r="D134" s="62">
        <v>1</v>
      </c>
      <c r="E134" s="124">
        <v>1</v>
      </c>
      <c r="F134" s="124">
        <v>1</v>
      </c>
      <c r="G134" s="124">
        <v>1</v>
      </c>
      <c r="H134" s="124"/>
      <c r="I134" s="124">
        <v>1</v>
      </c>
      <c r="J134" s="124"/>
      <c r="K134" s="58"/>
      <c r="L134" s="124"/>
      <c r="M134" s="124"/>
      <c r="N134" s="124"/>
      <c r="O134" s="124">
        <v>1</v>
      </c>
      <c r="P134" s="124"/>
      <c r="Q134" s="124"/>
      <c r="R134" s="124"/>
      <c r="S134" s="124"/>
      <c r="T134" s="124"/>
      <c r="U134" s="124"/>
      <c r="V134" s="57"/>
      <c r="W134" s="124"/>
      <c r="X134" s="58"/>
      <c r="Y134" s="56" t="s">
        <v>80</v>
      </c>
      <c r="Z134" s="57"/>
      <c r="AA134" s="124"/>
      <c r="AB134" s="124"/>
      <c r="AC134" s="124"/>
      <c r="AD134" s="124"/>
      <c r="AE134" s="124"/>
      <c r="AF134" s="58"/>
      <c r="AG134" s="124"/>
      <c r="AH134" s="124"/>
      <c r="AI134" s="124"/>
      <c r="AJ134" s="124"/>
      <c r="AK134" s="124"/>
      <c r="AL134" s="124"/>
      <c r="AM134" s="57"/>
      <c r="AN134" s="124"/>
      <c r="AO134" s="124"/>
      <c r="AP134" s="124"/>
      <c r="AQ134" s="124">
        <v>1</v>
      </c>
      <c r="AR134" s="124"/>
      <c r="AS134" s="124"/>
      <c r="AT134" s="124"/>
      <c r="AU134" s="124"/>
      <c r="AV134" s="58"/>
      <c r="AW134" s="124"/>
      <c r="AX134" s="124"/>
      <c r="AY134" s="124"/>
      <c r="AZ134" s="124"/>
      <c r="BA134" s="124"/>
      <c r="BB134" s="124"/>
      <c r="BC134" s="124"/>
      <c r="BD134" s="124"/>
      <c r="BE134" s="124"/>
      <c r="BF134" s="124"/>
      <c r="BG134" s="124"/>
      <c r="BH134" s="58"/>
      <c r="BI134" s="124"/>
      <c r="BJ134" s="124"/>
      <c r="BK134" s="124"/>
      <c r="BL134" s="124"/>
      <c r="BM134" s="124"/>
      <c r="BN134" s="58"/>
      <c r="BO134" s="124">
        <v>1</v>
      </c>
      <c r="BP134" s="124">
        <v>1</v>
      </c>
      <c r="BQ134" s="124"/>
      <c r="BR134" s="124">
        <v>1</v>
      </c>
      <c r="BS134" s="124"/>
      <c r="BT134" s="58">
        <v>1</v>
      </c>
      <c r="BU134" s="75" t="s">
        <v>1337</v>
      </c>
      <c r="BW134" s="59"/>
      <c r="BX134" s="59"/>
      <c r="BY134" s="59"/>
      <c r="BZ134" s="59"/>
      <c r="CA134" s="59"/>
      <c r="CB134" s="59"/>
      <c r="CC134" s="59"/>
      <c r="CD134" s="59"/>
    </row>
    <row r="135" spans="1:82" s="51" customFormat="1" ht="37" customHeight="1" x14ac:dyDescent="0.2">
      <c r="A135" s="51">
        <v>132</v>
      </c>
      <c r="B135" s="51" t="s">
        <v>265</v>
      </c>
      <c r="C135" s="61" t="s">
        <v>131</v>
      </c>
      <c r="D135" s="62">
        <v>1</v>
      </c>
      <c r="E135" s="124">
        <v>1</v>
      </c>
      <c r="F135" s="124">
        <v>1</v>
      </c>
      <c r="G135" s="124"/>
      <c r="H135" s="124">
        <v>1</v>
      </c>
      <c r="I135" s="124">
        <v>1</v>
      </c>
      <c r="J135" s="124"/>
      <c r="K135" s="58"/>
      <c r="L135" s="124"/>
      <c r="M135" s="124"/>
      <c r="N135" s="124"/>
      <c r="O135" s="124"/>
      <c r="P135" s="124"/>
      <c r="Q135" s="124"/>
      <c r="R135" s="124"/>
      <c r="S135" s="124">
        <v>1</v>
      </c>
      <c r="T135" s="124"/>
      <c r="U135" s="124"/>
      <c r="V135" s="57"/>
      <c r="W135" s="124"/>
      <c r="X135" s="58"/>
      <c r="Y135" s="56" t="s">
        <v>80</v>
      </c>
      <c r="Z135" s="57"/>
      <c r="AA135" s="124"/>
      <c r="AB135" s="124"/>
      <c r="AC135" s="124"/>
      <c r="AD135" s="124"/>
      <c r="AE135" s="124"/>
      <c r="AF135" s="58"/>
      <c r="AG135" s="124"/>
      <c r="AH135" s="124"/>
      <c r="AI135" s="124"/>
      <c r="AJ135" s="124"/>
      <c r="AK135" s="124"/>
      <c r="AL135" s="124"/>
      <c r="AM135" s="57"/>
      <c r="AN135" s="124"/>
      <c r="AO135" s="124"/>
      <c r="AP135" s="124"/>
      <c r="AQ135" s="124">
        <v>1</v>
      </c>
      <c r="AR135" s="124"/>
      <c r="AS135" s="124"/>
      <c r="AT135" s="124"/>
      <c r="AU135" s="124"/>
      <c r="AV135" s="58"/>
      <c r="AW135" s="124"/>
      <c r="AX135" s="124"/>
      <c r="AY135" s="124"/>
      <c r="AZ135" s="124"/>
      <c r="BA135" s="124"/>
      <c r="BB135" s="124"/>
      <c r="BC135" s="124"/>
      <c r="BD135" s="124"/>
      <c r="BE135" s="124"/>
      <c r="BF135" s="124"/>
      <c r="BG135" s="124"/>
      <c r="BH135" s="58"/>
      <c r="BI135" s="124"/>
      <c r="BJ135" s="124"/>
      <c r="BK135" s="124"/>
      <c r="BL135" s="124"/>
      <c r="BM135" s="124"/>
      <c r="BN135" s="58"/>
      <c r="BO135" s="124">
        <v>1</v>
      </c>
      <c r="BP135" s="124">
        <v>1</v>
      </c>
      <c r="BQ135" s="124"/>
      <c r="BR135" s="124">
        <v>1</v>
      </c>
      <c r="BS135" s="124"/>
      <c r="BT135" s="58">
        <v>1</v>
      </c>
      <c r="BU135" s="75" t="s">
        <v>1338</v>
      </c>
      <c r="BW135" s="59"/>
      <c r="BX135" s="59"/>
      <c r="BY135" s="59"/>
      <c r="BZ135" s="59"/>
      <c r="CA135" s="59"/>
      <c r="CB135" s="59"/>
      <c r="CC135" s="59"/>
      <c r="CD135" s="59"/>
    </row>
    <row r="136" spans="1:82" s="51" customFormat="1" ht="37" customHeight="1" x14ac:dyDescent="0.2">
      <c r="A136" s="51">
        <v>133</v>
      </c>
      <c r="B136" s="51" t="s">
        <v>266</v>
      </c>
      <c r="C136" s="61" t="s">
        <v>131</v>
      </c>
      <c r="D136" s="62">
        <v>1</v>
      </c>
      <c r="E136" s="124"/>
      <c r="F136" s="124">
        <v>1</v>
      </c>
      <c r="G136" s="124"/>
      <c r="H136" s="124"/>
      <c r="I136" s="124">
        <v>1</v>
      </c>
      <c r="J136" s="124"/>
      <c r="K136" s="58"/>
      <c r="L136" s="124"/>
      <c r="M136" s="124"/>
      <c r="N136" s="124"/>
      <c r="O136" s="124"/>
      <c r="P136" s="124"/>
      <c r="Q136" s="124"/>
      <c r="R136" s="124"/>
      <c r="S136" s="124">
        <v>1</v>
      </c>
      <c r="T136" s="124"/>
      <c r="U136" s="124"/>
      <c r="V136" s="57"/>
      <c r="W136" s="124"/>
      <c r="X136" s="58"/>
      <c r="Y136" s="56" t="s">
        <v>80</v>
      </c>
      <c r="Z136" s="57"/>
      <c r="AA136" s="124"/>
      <c r="AB136" s="124"/>
      <c r="AC136" s="124"/>
      <c r="AD136" s="124"/>
      <c r="AE136" s="124"/>
      <c r="AF136" s="58"/>
      <c r="AG136" s="124"/>
      <c r="AH136" s="124"/>
      <c r="AI136" s="124"/>
      <c r="AJ136" s="124"/>
      <c r="AK136" s="124"/>
      <c r="AL136" s="124"/>
      <c r="AM136" s="57"/>
      <c r="AN136" s="124"/>
      <c r="AO136" s="124"/>
      <c r="AP136" s="124"/>
      <c r="AQ136" s="124">
        <v>1</v>
      </c>
      <c r="AR136" s="124"/>
      <c r="AS136" s="124"/>
      <c r="AT136" s="124"/>
      <c r="AU136" s="124"/>
      <c r="AV136" s="58"/>
      <c r="AW136" s="124"/>
      <c r="AX136" s="124"/>
      <c r="AY136" s="124"/>
      <c r="AZ136" s="124"/>
      <c r="BA136" s="124"/>
      <c r="BB136" s="124"/>
      <c r="BC136" s="124"/>
      <c r="BD136" s="124"/>
      <c r="BE136" s="124"/>
      <c r="BF136" s="124"/>
      <c r="BG136" s="124"/>
      <c r="BH136" s="58"/>
      <c r="BI136" s="124"/>
      <c r="BJ136" s="124"/>
      <c r="BK136" s="124"/>
      <c r="BL136" s="124"/>
      <c r="BM136" s="124"/>
      <c r="BN136" s="58"/>
      <c r="BO136" s="124">
        <v>1</v>
      </c>
      <c r="BP136" s="124">
        <v>1</v>
      </c>
      <c r="BQ136" s="124"/>
      <c r="BR136" s="124">
        <v>1</v>
      </c>
      <c r="BS136" s="124"/>
      <c r="BT136" s="58">
        <v>1</v>
      </c>
      <c r="BU136" s="75" t="s">
        <v>1339</v>
      </c>
      <c r="BW136" s="59"/>
      <c r="BX136" s="59"/>
      <c r="BY136" s="59"/>
      <c r="BZ136" s="59"/>
      <c r="CA136" s="59"/>
      <c r="CB136" s="59"/>
      <c r="CC136" s="59"/>
      <c r="CD136" s="59"/>
    </row>
    <row r="137" spans="1:82" s="51" customFormat="1" ht="37" customHeight="1" x14ac:dyDescent="0.2">
      <c r="A137" s="51">
        <v>134</v>
      </c>
      <c r="B137" s="51" t="s">
        <v>267</v>
      </c>
      <c r="C137" s="61" t="s">
        <v>131</v>
      </c>
      <c r="D137" s="62">
        <v>1</v>
      </c>
      <c r="E137" s="124"/>
      <c r="F137" s="124"/>
      <c r="G137" s="124">
        <v>1</v>
      </c>
      <c r="H137" s="124"/>
      <c r="I137" s="124">
        <v>1</v>
      </c>
      <c r="J137" s="124"/>
      <c r="K137" s="58"/>
      <c r="L137" s="124"/>
      <c r="M137" s="124"/>
      <c r="N137" s="124"/>
      <c r="O137" s="124"/>
      <c r="P137" s="124">
        <v>1</v>
      </c>
      <c r="Q137" s="124"/>
      <c r="R137" s="124"/>
      <c r="S137" s="124"/>
      <c r="T137" s="124"/>
      <c r="U137" s="124"/>
      <c r="V137" s="57"/>
      <c r="W137" s="124"/>
      <c r="X137" s="58"/>
      <c r="Y137" s="56" t="s">
        <v>80</v>
      </c>
      <c r="Z137" s="57"/>
      <c r="AA137" s="124"/>
      <c r="AB137" s="124"/>
      <c r="AC137" s="124"/>
      <c r="AD137" s="124"/>
      <c r="AE137" s="124"/>
      <c r="AF137" s="58"/>
      <c r="AG137" s="124"/>
      <c r="AH137" s="124"/>
      <c r="AI137" s="124"/>
      <c r="AJ137" s="124"/>
      <c r="AK137" s="124"/>
      <c r="AL137" s="124"/>
      <c r="AM137" s="57"/>
      <c r="AN137" s="124"/>
      <c r="AO137" s="124"/>
      <c r="AP137" s="124"/>
      <c r="AQ137" s="124">
        <v>1</v>
      </c>
      <c r="AR137" s="124"/>
      <c r="AS137" s="124"/>
      <c r="AT137" s="124"/>
      <c r="AU137" s="124"/>
      <c r="AV137" s="58"/>
      <c r="AW137" s="124"/>
      <c r="AX137" s="124"/>
      <c r="AY137" s="124"/>
      <c r="AZ137" s="124"/>
      <c r="BA137" s="124"/>
      <c r="BB137" s="124"/>
      <c r="BC137" s="124"/>
      <c r="BD137" s="124"/>
      <c r="BE137" s="124"/>
      <c r="BF137" s="124"/>
      <c r="BG137" s="124"/>
      <c r="BH137" s="58"/>
      <c r="BI137" s="124"/>
      <c r="BJ137" s="124"/>
      <c r="BK137" s="124"/>
      <c r="BL137" s="124"/>
      <c r="BM137" s="124"/>
      <c r="BN137" s="58"/>
      <c r="BO137" s="124">
        <v>1</v>
      </c>
      <c r="BP137" s="124">
        <v>1</v>
      </c>
      <c r="BQ137" s="124"/>
      <c r="BR137" s="124">
        <v>1</v>
      </c>
      <c r="BS137" s="124"/>
      <c r="BT137" s="58">
        <v>1</v>
      </c>
      <c r="BU137" s="75" t="s">
        <v>1340</v>
      </c>
      <c r="BW137" s="59"/>
      <c r="BX137" s="59"/>
      <c r="BY137" s="59"/>
      <c r="BZ137" s="59"/>
      <c r="CA137" s="59"/>
      <c r="CB137" s="59"/>
      <c r="CC137" s="59"/>
      <c r="CD137" s="59"/>
    </row>
    <row r="138" spans="1:82" s="51" customFormat="1" ht="37" customHeight="1" x14ac:dyDescent="0.2">
      <c r="A138" s="51">
        <v>135</v>
      </c>
      <c r="B138" s="51" t="s">
        <v>268</v>
      </c>
      <c r="C138" s="61" t="s">
        <v>131</v>
      </c>
      <c r="D138" s="62">
        <v>1</v>
      </c>
      <c r="E138" s="124">
        <v>1</v>
      </c>
      <c r="F138" s="124">
        <v>1</v>
      </c>
      <c r="G138" s="124"/>
      <c r="H138" s="124"/>
      <c r="I138" s="124">
        <v>1</v>
      </c>
      <c r="J138" s="124"/>
      <c r="K138" s="58"/>
      <c r="L138" s="124"/>
      <c r="M138" s="124"/>
      <c r="N138" s="124">
        <v>1</v>
      </c>
      <c r="O138" s="124"/>
      <c r="P138" s="124"/>
      <c r="Q138" s="124">
        <v>1</v>
      </c>
      <c r="R138" s="124">
        <v>1</v>
      </c>
      <c r="S138" s="124"/>
      <c r="T138" s="124"/>
      <c r="U138" s="124"/>
      <c r="V138" s="57"/>
      <c r="W138" s="124"/>
      <c r="X138" s="58"/>
      <c r="Y138" s="56" t="s">
        <v>80</v>
      </c>
      <c r="Z138" s="57"/>
      <c r="AA138" s="124"/>
      <c r="AB138" s="124"/>
      <c r="AC138" s="124"/>
      <c r="AD138" s="124"/>
      <c r="AE138" s="124"/>
      <c r="AF138" s="58"/>
      <c r="AG138" s="124"/>
      <c r="AH138" s="124"/>
      <c r="AI138" s="124"/>
      <c r="AJ138" s="124"/>
      <c r="AK138" s="124"/>
      <c r="AL138" s="124"/>
      <c r="AM138" s="57"/>
      <c r="AN138" s="124"/>
      <c r="AO138" s="124"/>
      <c r="AP138" s="124"/>
      <c r="AQ138" s="124">
        <v>1</v>
      </c>
      <c r="AR138" s="124"/>
      <c r="AS138" s="124"/>
      <c r="AT138" s="124"/>
      <c r="AU138" s="124"/>
      <c r="AV138" s="58"/>
      <c r="AW138" s="124"/>
      <c r="AX138" s="124"/>
      <c r="AY138" s="124"/>
      <c r="AZ138" s="124"/>
      <c r="BA138" s="124"/>
      <c r="BB138" s="124"/>
      <c r="BC138" s="124"/>
      <c r="BD138" s="124"/>
      <c r="BE138" s="124"/>
      <c r="BF138" s="124"/>
      <c r="BG138" s="124"/>
      <c r="BH138" s="58"/>
      <c r="BI138" s="124"/>
      <c r="BJ138" s="124"/>
      <c r="BK138" s="124"/>
      <c r="BL138" s="124"/>
      <c r="BM138" s="124"/>
      <c r="BN138" s="58"/>
      <c r="BO138" s="124"/>
      <c r="BP138" s="124">
        <v>1</v>
      </c>
      <c r="BQ138" s="124"/>
      <c r="BR138" s="124">
        <v>1</v>
      </c>
      <c r="BS138" s="124"/>
      <c r="BT138" s="58">
        <v>1</v>
      </c>
      <c r="BU138" s="75" t="s">
        <v>1341</v>
      </c>
      <c r="BW138" s="59"/>
      <c r="BX138" s="59"/>
      <c r="BY138" s="59"/>
      <c r="BZ138" s="59"/>
      <c r="CA138" s="59"/>
      <c r="CB138" s="59"/>
      <c r="CC138" s="59"/>
      <c r="CD138" s="59"/>
    </row>
    <row r="139" spans="1:82" s="51" customFormat="1" ht="37" customHeight="1" x14ac:dyDescent="0.2">
      <c r="A139" s="51">
        <v>136</v>
      </c>
      <c r="B139" s="51" t="s">
        <v>269</v>
      </c>
      <c r="C139" s="61" t="s">
        <v>131</v>
      </c>
      <c r="D139" s="62">
        <v>1</v>
      </c>
      <c r="E139" s="124">
        <v>1</v>
      </c>
      <c r="F139" s="124">
        <v>1</v>
      </c>
      <c r="G139" s="124"/>
      <c r="H139" s="124"/>
      <c r="I139" s="124">
        <v>1</v>
      </c>
      <c r="J139" s="124"/>
      <c r="K139" s="58"/>
      <c r="L139" s="124"/>
      <c r="M139" s="124"/>
      <c r="N139" s="124">
        <v>1</v>
      </c>
      <c r="O139" s="124"/>
      <c r="P139" s="124">
        <v>1</v>
      </c>
      <c r="Q139" s="124"/>
      <c r="R139" s="124"/>
      <c r="S139" s="124">
        <v>1</v>
      </c>
      <c r="T139" s="124"/>
      <c r="U139" s="124"/>
      <c r="V139" s="57"/>
      <c r="W139" s="124"/>
      <c r="X139" s="58"/>
      <c r="Y139" s="56" t="s">
        <v>281</v>
      </c>
      <c r="Z139" s="57"/>
      <c r="AA139" s="124"/>
      <c r="AB139" s="124"/>
      <c r="AC139" s="124"/>
      <c r="AD139" s="124"/>
      <c r="AE139" s="124"/>
      <c r="AF139" s="58"/>
      <c r="AG139" s="124"/>
      <c r="AH139" s="124"/>
      <c r="AI139" s="124"/>
      <c r="AJ139" s="124"/>
      <c r="AK139" s="124"/>
      <c r="AL139" s="124"/>
      <c r="AM139" s="57"/>
      <c r="AN139" s="124"/>
      <c r="AO139" s="124"/>
      <c r="AP139" s="124">
        <v>1</v>
      </c>
      <c r="AQ139" s="124"/>
      <c r="AR139" s="124"/>
      <c r="AS139" s="124"/>
      <c r="AT139" s="124"/>
      <c r="AU139" s="124"/>
      <c r="AV139" s="58"/>
      <c r="AW139" s="124"/>
      <c r="AX139" s="124"/>
      <c r="AY139" s="124"/>
      <c r="AZ139" s="124"/>
      <c r="BA139" s="124"/>
      <c r="BB139" s="124"/>
      <c r="BC139" s="124"/>
      <c r="BD139" s="124"/>
      <c r="BE139" s="124"/>
      <c r="BF139" s="124"/>
      <c r="BG139" s="124"/>
      <c r="BH139" s="58"/>
      <c r="BI139" s="124"/>
      <c r="BJ139" s="124"/>
      <c r="BK139" s="124"/>
      <c r="BL139" s="124"/>
      <c r="BM139" s="124"/>
      <c r="BN139" s="58"/>
      <c r="BO139" s="124">
        <v>1</v>
      </c>
      <c r="BP139" s="124">
        <v>1</v>
      </c>
      <c r="BQ139" s="124"/>
      <c r="BR139" s="124">
        <v>1</v>
      </c>
      <c r="BS139" s="124"/>
      <c r="BT139" s="58">
        <v>1</v>
      </c>
      <c r="BU139" s="75" t="s">
        <v>1342</v>
      </c>
      <c r="BW139" s="59"/>
      <c r="BX139" s="59"/>
      <c r="BY139" s="59"/>
      <c r="BZ139" s="59"/>
      <c r="CA139" s="59"/>
      <c r="CB139" s="59"/>
      <c r="CC139" s="59"/>
      <c r="CD139" s="59"/>
    </row>
    <row r="140" spans="1:82" s="51" customFormat="1" ht="37" customHeight="1" x14ac:dyDescent="0.2">
      <c r="A140" s="51">
        <v>137</v>
      </c>
      <c r="B140" s="51" t="s">
        <v>270</v>
      </c>
      <c r="C140" s="61" t="s">
        <v>131</v>
      </c>
      <c r="D140" s="62">
        <v>1</v>
      </c>
      <c r="E140" s="124">
        <v>1</v>
      </c>
      <c r="F140" s="124">
        <v>1</v>
      </c>
      <c r="G140" s="124"/>
      <c r="H140" s="124">
        <v>1</v>
      </c>
      <c r="I140" s="124">
        <v>1</v>
      </c>
      <c r="J140" s="124"/>
      <c r="K140" s="58"/>
      <c r="L140" s="124"/>
      <c r="M140" s="124"/>
      <c r="N140" s="124">
        <v>1</v>
      </c>
      <c r="O140" s="124">
        <v>1</v>
      </c>
      <c r="P140" s="124"/>
      <c r="Q140" s="124">
        <v>1</v>
      </c>
      <c r="R140" s="124">
        <v>1</v>
      </c>
      <c r="S140" s="124"/>
      <c r="T140" s="124"/>
      <c r="U140" s="124"/>
      <c r="V140" s="57"/>
      <c r="W140" s="124"/>
      <c r="X140" s="58"/>
      <c r="Y140" s="56" t="s">
        <v>282</v>
      </c>
      <c r="Z140" s="57"/>
      <c r="AA140" s="124"/>
      <c r="AB140" s="124"/>
      <c r="AC140" s="124"/>
      <c r="AD140" s="124"/>
      <c r="AE140" s="124"/>
      <c r="AF140" s="58"/>
      <c r="AG140" s="124"/>
      <c r="AH140" s="124"/>
      <c r="AI140" s="124"/>
      <c r="AJ140" s="124"/>
      <c r="AK140" s="124"/>
      <c r="AL140" s="124"/>
      <c r="AM140" s="57"/>
      <c r="AN140" s="124"/>
      <c r="AO140" s="124"/>
      <c r="AP140" s="124"/>
      <c r="AQ140" s="124"/>
      <c r="AR140" s="124"/>
      <c r="AS140" s="124"/>
      <c r="AT140" s="124"/>
      <c r="AU140" s="124">
        <v>1</v>
      </c>
      <c r="AV140" s="58"/>
      <c r="AW140" s="124"/>
      <c r="AX140" s="124"/>
      <c r="AY140" s="124"/>
      <c r="AZ140" s="124"/>
      <c r="BA140" s="124"/>
      <c r="BB140" s="124"/>
      <c r="BC140" s="124"/>
      <c r="BD140" s="124"/>
      <c r="BE140" s="124"/>
      <c r="BF140" s="124"/>
      <c r="BG140" s="124"/>
      <c r="BH140" s="58"/>
      <c r="BI140" s="124"/>
      <c r="BJ140" s="124"/>
      <c r="BK140" s="124"/>
      <c r="BL140" s="124"/>
      <c r="BM140" s="124"/>
      <c r="BN140" s="58"/>
      <c r="BO140" s="124">
        <v>1</v>
      </c>
      <c r="BP140" s="124">
        <v>1</v>
      </c>
      <c r="BQ140" s="124"/>
      <c r="BR140" s="124">
        <v>1</v>
      </c>
      <c r="BS140" s="124"/>
      <c r="BT140" s="58">
        <v>1</v>
      </c>
      <c r="BU140" s="75" t="s">
        <v>1343</v>
      </c>
      <c r="BW140" s="59"/>
      <c r="BX140" s="59"/>
      <c r="BY140" s="59"/>
      <c r="BZ140" s="59"/>
      <c r="CA140" s="59"/>
      <c r="CB140" s="59"/>
      <c r="CC140" s="59"/>
      <c r="CD140" s="59"/>
    </row>
    <row r="141" spans="1:82" s="51" customFormat="1" ht="37" customHeight="1" x14ac:dyDescent="0.2">
      <c r="A141" s="51">
        <v>138</v>
      </c>
      <c r="B141" s="51" t="s">
        <v>271</v>
      </c>
      <c r="C141" s="61" t="s">
        <v>131</v>
      </c>
      <c r="D141" s="62">
        <v>1</v>
      </c>
      <c r="E141" s="124">
        <v>1</v>
      </c>
      <c r="F141" s="124">
        <v>1</v>
      </c>
      <c r="G141" s="124"/>
      <c r="H141" s="124"/>
      <c r="I141" s="124">
        <v>1</v>
      </c>
      <c r="J141" s="124"/>
      <c r="K141" s="58"/>
      <c r="L141" s="124"/>
      <c r="M141" s="124"/>
      <c r="N141" s="124">
        <v>1</v>
      </c>
      <c r="O141" s="124"/>
      <c r="P141" s="124"/>
      <c r="Q141" s="124">
        <v>1</v>
      </c>
      <c r="R141" s="124">
        <v>1</v>
      </c>
      <c r="S141" s="124"/>
      <c r="T141" s="124"/>
      <c r="U141" s="124"/>
      <c r="V141" s="57"/>
      <c r="W141" s="124"/>
      <c r="X141" s="58"/>
      <c r="Y141" s="56" t="s">
        <v>282</v>
      </c>
      <c r="Z141" s="57"/>
      <c r="AA141" s="124"/>
      <c r="AB141" s="124"/>
      <c r="AC141" s="124"/>
      <c r="AD141" s="124"/>
      <c r="AE141" s="124"/>
      <c r="AF141" s="58"/>
      <c r="AG141" s="124"/>
      <c r="AH141" s="124"/>
      <c r="AI141" s="124"/>
      <c r="AJ141" s="124"/>
      <c r="AK141" s="124"/>
      <c r="AL141" s="124"/>
      <c r="AM141" s="57"/>
      <c r="AN141" s="124"/>
      <c r="AO141" s="124"/>
      <c r="AP141" s="124"/>
      <c r="AQ141" s="124"/>
      <c r="AR141" s="124"/>
      <c r="AS141" s="124"/>
      <c r="AT141" s="124"/>
      <c r="AU141" s="124">
        <v>1</v>
      </c>
      <c r="AV141" s="58"/>
      <c r="AW141" s="124"/>
      <c r="AX141" s="124"/>
      <c r="AY141" s="124"/>
      <c r="AZ141" s="124"/>
      <c r="BA141" s="124"/>
      <c r="BB141" s="124"/>
      <c r="BC141" s="124"/>
      <c r="BD141" s="124"/>
      <c r="BE141" s="124"/>
      <c r="BF141" s="124"/>
      <c r="BG141" s="124"/>
      <c r="BH141" s="58"/>
      <c r="BI141" s="124"/>
      <c r="BJ141" s="124"/>
      <c r="BK141" s="124"/>
      <c r="BL141" s="124"/>
      <c r="BM141" s="124"/>
      <c r="BN141" s="58"/>
      <c r="BO141" s="124"/>
      <c r="BP141" s="124">
        <v>1</v>
      </c>
      <c r="BQ141" s="124"/>
      <c r="BR141" s="124">
        <v>1</v>
      </c>
      <c r="BS141" s="124"/>
      <c r="BT141" s="58">
        <v>1</v>
      </c>
      <c r="BU141" s="75" t="s">
        <v>1344</v>
      </c>
      <c r="BW141" s="59"/>
      <c r="BX141" s="59"/>
      <c r="BY141" s="59"/>
      <c r="BZ141" s="59"/>
      <c r="CA141" s="59"/>
      <c r="CB141" s="59"/>
      <c r="CC141" s="59"/>
      <c r="CD141" s="59"/>
    </row>
    <row r="142" spans="1:82" s="51" customFormat="1" ht="37" customHeight="1" x14ac:dyDescent="0.2">
      <c r="A142" s="51">
        <v>139</v>
      </c>
      <c r="B142" s="51" t="s">
        <v>272</v>
      </c>
      <c r="C142" s="61" t="s">
        <v>131</v>
      </c>
      <c r="D142" s="62">
        <v>1</v>
      </c>
      <c r="E142" s="124">
        <v>1</v>
      </c>
      <c r="F142" s="124">
        <v>1</v>
      </c>
      <c r="G142" s="124">
        <v>1</v>
      </c>
      <c r="H142" s="124"/>
      <c r="I142" s="124">
        <v>1</v>
      </c>
      <c r="J142" s="124"/>
      <c r="K142" s="58"/>
      <c r="L142" s="124"/>
      <c r="M142" s="124"/>
      <c r="N142" s="124">
        <v>1</v>
      </c>
      <c r="O142" s="124"/>
      <c r="P142" s="124">
        <v>1</v>
      </c>
      <c r="Q142" s="124"/>
      <c r="R142" s="124"/>
      <c r="S142" s="124"/>
      <c r="T142" s="124"/>
      <c r="U142" s="124"/>
      <c r="V142" s="57"/>
      <c r="W142" s="124"/>
      <c r="X142" s="58"/>
      <c r="Y142" s="56" t="s">
        <v>282</v>
      </c>
      <c r="Z142" s="57"/>
      <c r="AA142" s="124"/>
      <c r="AB142" s="124"/>
      <c r="AC142" s="124"/>
      <c r="AD142" s="124"/>
      <c r="AE142" s="124"/>
      <c r="AF142" s="58"/>
      <c r="AG142" s="124"/>
      <c r="AH142" s="124"/>
      <c r="AI142" s="124"/>
      <c r="AJ142" s="124"/>
      <c r="AK142" s="124"/>
      <c r="AL142" s="124"/>
      <c r="AM142" s="57"/>
      <c r="AN142" s="124"/>
      <c r="AO142" s="124"/>
      <c r="AP142" s="124"/>
      <c r="AQ142" s="124"/>
      <c r="AR142" s="124"/>
      <c r="AS142" s="124"/>
      <c r="AT142" s="124"/>
      <c r="AU142" s="124">
        <v>1</v>
      </c>
      <c r="AV142" s="58"/>
      <c r="AW142" s="124"/>
      <c r="AX142" s="124"/>
      <c r="AY142" s="124"/>
      <c r="AZ142" s="124"/>
      <c r="BA142" s="124"/>
      <c r="BB142" s="124"/>
      <c r="BC142" s="124"/>
      <c r="BD142" s="124"/>
      <c r="BE142" s="124"/>
      <c r="BF142" s="124"/>
      <c r="BG142" s="124"/>
      <c r="BH142" s="58"/>
      <c r="BI142" s="124"/>
      <c r="BJ142" s="124"/>
      <c r="BK142" s="124"/>
      <c r="BL142" s="124"/>
      <c r="BM142" s="124"/>
      <c r="BN142" s="58"/>
      <c r="BO142" s="124">
        <v>1</v>
      </c>
      <c r="BP142" s="124">
        <v>1</v>
      </c>
      <c r="BQ142" s="124"/>
      <c r="BR142" s="124">
        <v>1</v>
      </c>
      <c r="BS142" s="124"/>
      <c r="BT142" s="58">
        <v>1</v>
      </c>
      <c r="BU142" s="75" t="s">
        <v>1345</v>
      </c>
      <c r="BW142" s="59"/>
      <c r="BX142" s="59"/>
      <c r="BY142" s="59"/>
      <c r="BZ142" s="59"/>
      <c r="CA142" s="59"/>
      <c r="CB142" s="59"/>
      <c r="CC142" s="59"/>
      <c r="CD142" s="59"/>
    </row>
    <row r="143" spans="1:82" s="61" customFormat="1" ht="44" customHeight="1" x14ac:dyDescent="0.2">
      <c r="A143" s="51">
        <v>140</v>
      </c>
      <c r="B143" s="61">
        <v>94</v>
      </c>
      <c r="C143" s="61" t="s">
        <v>133</v>
      </c>
      <c r="D143" s="63"/>
      <c r="E143" s="131"/>
      <c r="F143" s="131"/>
      <c r="G143" s="131"/>
      <c r="H143" s="131"/>
      <c r="I143" s="131"/>
      <c r="J143" s="131"/>
      <c r="K143" s="64"/>
      <c r="L143" s="131"/>
      <c r="M143" s="131"/>
      <c r="N143" s="131"/>
      <c r="O143" s="131"/>
      <c r="P143" s="131"/>
      <c r="Q143" s="131"/>
      <c r="R143" s="131"/>
      <c r="S143" s="131"/>
      <c r="T143" s="131"/>
      <c r="U143" s="131"/>
      <c r="V143" s="65"/>
      <c r="W143" s="131"/>
      <c r="X143" s="64"/>
      <c r="Y143" s="132"/>
      <c r="Z143" s="65"/>
      <c r="AA143" s="131"/>
      <c r="AB143" s="131"/>
      <c r="AC143" s="131"/>
      <c r="AD143" s="131"/>
      <c r="AE143" s="131"/>
      <c r="AF143" s="64"/>
      <c r="AG143" s="131"/>
      <c r="AH143" s="131"/>
      <c r="AI143" s="131"/>
      <c r="AJ143" s="131"/>
      <c r="AK143" s="131"/>
      <c r="AL143" s="131"/>
      <c r="AM143" s="65"/>
      <c r="AN143" s="131"/>
      <c r="AO143" s="131"/>
      <c r="AP143" s="131"/>
      <c r="AQ143" s="131"/>
      <c r="AR143" s="131"/>
      <c r="AS143" s="131"/>
      <c r="AT143" s="131"/>
      <c r="AU143" s="131"/>
      <c r="AV143" s="64"/>
      <c r="AW143" s="131"/>
      <c r="AX143" s="131"/>
      <c r="AY143" s="131"/>
      <c r="AZ143" s="131"/>
      <c r="BA143" s="131"/>
      <c r="BB143" s="131"/>
      <c r="BC143" s="131"/>
      <c r="BD143" s="131"/>
      <c r="BE143" s="131"/>
      <c r="BF143" s="131"/>
      <c r="BG143" s="131"/>
      <c r="BH143" s="64"/>
      <c r="BI143" s="131"/>
      <c r="BJ143" s="131"/>
      <c r="BK143" s="131"/>
      <c r="BL143" s="131"/>
      <c r="BM143" s="131"/>
      <c r="BN143" s="64"/>
      <c r="BO143" s="131"/>
      <c r="BP143" s="131"/>
      <c r="BQ143" s="131"/>
      <c r="BR143" s="131"/>
      <c r="BS143" s="131"/>
      <c r="BT143" s="64"/>
      <c r="BU143" s="26"/>
      <c r="BW143" s="36"/>
      <c r="BX143" s="36"/>
      <c r="BY143" s="36"/>
      <c r="BZ143" s="36"/>
      <c r="CA143" s="36"/>
      <c r="CB143" s="36"/>
      <c r="CC143" s="36"/>
      <c r="CD143" s="36"/>
    </row>
    <row r="144" spans="1:82" s="61" customFormat="1" ht="37" customHeight="1" x14ac:dyDescent="0.2">
      <c r="A144" s="51">
        <v>141</v>
      </c>
      <c r="B144" s="61">
        <v>95</v>
      </c>
      <c r="C144" s="61" t="s">
        <v>133</v>
      </c>
      <c r="D144" s="63"/>
      <c r="E144" s="131"/>
      <c r="F144" s="131"/>
      <c r="G144" s="131"/>
      <c r="H144" s="131"/>
      <c r="I144" s="131"/>
      <c r="J144" s="131"/>
      <c r="K144" s="64"/>
      <c r="L144" s="131"/>
      <c r="M144" s="131"/>
      <c r="N144" s="131"/>
      <c r="O144" s="131"/>
      <c r="P144" s="131"/>
      <c r="Q144" s="131"/>
      <c r="R144" s="131"/>
      <c r="S144" s="131"/>
      <c r="T144" s="131"/>
      <c r="U144" s="131"/>
      <c r="V144" s="65"/>
      <c r="W144" s="131"/>
      <c r="X144" s="64"/>
      <c r="Y144" s="132"/>
      <c r="Z144" s="65"/>
      <c r="AA144" s="131"/>
      <c r="AB144" s="131"/>
      <c r="AC144" s="131"/>
      <c r="AD144" s="131"/>
      <c r="AE144" s="131"/>
      <c r="AF144" s="64"/>
      <c r="AG144" s="131"/>
      <c r="AH144" s="131"/>
      <c r="AI144" s="131"/>
      <c r="AJ144" s="131"/>
      <c r="AK144" s="131"/>
      <c r="AL144" s="131"/>
      <c r="AM144" s="65"/>
      <c r="AN144" s="131"/>
      <c r="AO144" s="131"/>
      <c r="AP144" s="131"/>
      <c r="AQ144" s="131"/>
      <c r="AR144" s="131"/>
      <c r="AS144" s="131"/>
      <c r="AT144" s="131"/>
      <c r="AU144" s="131"/>
      <c r="AV144" s="64"/>
      <c r="AW144" s="131"/>
      <c r="AX144" s="131"/>
      <c r="AY144" s="131"/>
      <c r="AZ144" s="131"/>
      <c r="BA144" s="131"/>
      <c r="BB144" s="131"/>
      <c r="BC144" s="131"/>
      <c r="BD144" s="131"/>
      <c r="BE144" s="131"/>
      <c r="BF144" s="131"/>
      <c r="BG144" s="131"/>
      <c r="BH144" s="64"/>
      <c r="BI144" s="131"/>
      <c r="BJ144" s="131"/>
      <c r="BK144" s="131"/>
      <c r="BL144" s="131"/>
      <c r="BM144" s="131"/>
      <c r="BN144" s="64"/>
      <c r="BO144" s="131"/>
      <c r="BP144" s="131"/>
      <c r="BQ144" s="131"/>
      <c r="BR144" s="131"/>
      <c r="BS144" s="131"/>
      <c r="BT144" s="64"/>
      <c r="BU144" s="26"/>
      <c r="BW144" s="36"/>
      <c r="BX144" s="36"/>
      <c r="BY144" s="36"/>
      <c r="BZ144" s="36"/>
      <c r="CA144" s="36"/>
      <c r="CB144" s="36"/>
      <c r="CC144" s="36"/>
      <c r="CD144" s="36"/>
    </row>
    <row r="145" spans="1:82" s="61" customFormat="1" ht="37" customHeight="1" x14ac:dyDescent="0.2">
      <c r="A145" s="51">
        <v>142</v>
      </c>
      <c r="B145" s="61">
        <v>96</v>
      </c>
      <c r="C145" s="61" t="s">
        <v>133</v>
      </c>
      <c r="D145" s="63"/>
      <c r="E145" s="131"/>
      <c r="F145" s="131"/>
      <c r="G145" s="131"/>
      <c r="H145" s="131"/>
      <c r="I145" s="131"/>
      <c r="J145" s="131"/>
      <c r="K145" s="64"/>
      <c r="L145" s="131"/>
      <c r="M145" s="131"/>
      <c r="N145" s="131"/>
      <c r="O145" s="131"/>
      <c r="P145" s="131"/>
      <c r="Q145" s="131"/>
      <c r="R145" s="131"/>
      <c r="S145" s="131"/>
      <c r="T145" s="131"/>
      <c r="U145" s="131"/>
      <c r="V145" s="65"/>
      <c r="W145" s="131"/>
      <c r="X145" s="64"/>
      <c r="Y145" s="132"/>
      <c r="Z145" s="65"/>
      <c r="AA145" s="131"/>
      <c r="AB145" s="131"/>
      <c r="AC145" s="131"/>
      <c r="AD145" s="131"/>
      <c r="AE145" s="131"/>
      <c r="AF145" s="64"/>
      <c r="AG145" s="131"/>
      <c r="AH145" s="131"/>
      <c r="AI145" s="131"/>
      <c r="AJ145" s="131"/>
      <c r="AK145" s="131"/>
      <c r="AL145" s="131"/>
      <c r="AM145" s="65"/>
      <c r="AN145" s="131"/>
      <c r="AO145" s="131"/>
      <c r="AP145" s="131"/>
      <c r="AQ145" s="131"/>
      <c r="AR145" s="131"/>
      <c r="AS145" s="131"/>
      <c r="AT145" s="131"/>
      <c r="AU145" s="131"/>
      <c r="AV145" s="64"/>
      <c r="AW145" s="131"/>
      <c r="AX145" s="131"/>
      <c r="AY145" s="131"/>
      <c r="AZ145" s="131"/>
      <c r="BA145" s="131"/>
      <c r="BB145" s="131"/>
      <c r="BC145" s="131"/>
      <c r="BD145" s="131"/>
      <c r="BE145" s="131"/>
      <c r="BF145" s="131"/>
      <c r="BG145" s="131"/>
      <c r="BH145" s="64"/>
      <c r="BI145" s="131"/>
      <c r="BJ145" s="131"/>
      <c r="BK145" s="131"/>
      <c r="BL145" s="131"/>
      <c r="BM145" s="131"/>
      <c r="BN145" s="64"/>
      <c r="BO145" s="131"/>
      <c r="BP145" s="131"/>
      <c r="BQ145" s="131"/>
      <c r="BR145" s="131"/>
      <c r="BS145" s="131"/>
      <c r="BT145" s="64"/>
      <c r="BU145" s="26"/>
      <c r="BW145" s="36"/>
      <c r="BX145" s="36"/>
      <c r="BY145" s="36"/>
      <c r="BZ145" s="36"/>
      <c r="CA145" s="36"/>
      <c r="CB145" s="36"/>
      <c r="CC145" s="36"/>
      <c r="CD145" s="36"/>
    </row>
    <row r="146" spans="1:82" s="61" customFormat="1" ht="37" customHeight="1" x14ac:dyDescent="0.2">
      <c r="A146" s="51">
        <v>143</v>
      </c>
      <c r="B146" s="61">
        <v>97</v>
      </c>
      <c r="C146" s="61" t="s">
        <v>133</v>
      </c>
      <c r="D146" s="63"/>
      <c r="E146" s="131"/>
      <c r="F146" s="131"/>
      <c r="G146" s="131"/>
      <c r="H146" s="131"/>
      <c r="I146" s="131"/>
      <c r="J146" s="131"/>
      <c r="K146" s="64"/>
      <c r="L146" s="131"/>
      <c r="M146" s="131"/>
      <c r="N146" s="131"/>
      <c r="O146" s="131"/>
      <c r="P146" s="131"/>
      <c r="Q146" s="131"/>
      <c r="R146" s="131"/>
      <c r="S146" s="131"/>
      <c r="T146" s="131"/>
      <c r="U146" s="131"/>
      <c r="V146" s="65"/>
      <c r="W146" s="131"/>
      <c r="X146" s="64"/>
      <c r="Y146" s="132"/>
      <c r="Z146" s="65"/>
      <c r="AA146" s="131"/>
      <c r="AB146" s="131"/>
      <c r="AC146" s="131"/>
      <c r="AD146" s="131"/>
      <c r="AE146" s="131"/>
      <c r="AF146" s="64"/>
      <c r="AG146" s="131"/>
      <c r="AH146" s="131"/>
      <c r="AI146" s="131"/>
      <c r="AJ146" s="131"/>
      <c r="AK146" s="131"/>
      <c r="AL146" s="131"/>
      <c r="AM146" s="65"/>
      <c r="AN146" s="131"/>
      <c r="AO146" s="131"/>
      <c r="AP146" s="131"/>
      <c r="AQ146" s="131"/>
      <c r="AR146" s="131"/>
      <c r="AS146" s="131"/>
      <c r="AT146" s="131"/>
      <c r="AU146" s="131"/>
      <c r="AV146" s="64"/>
      <c r="AW146" s="131"/>
      <c r="AX146" s="131"/>
      <c r="AY146" s="131"/>
      <c r="AZ146" s="131"/>
      <c r="BA146" s="131"/>
      <c r="BB146" s="131"/>
      <c r="BC146" s="131"/>
      <c r="BD146" s="131"/>
      <c r="BE146" s="131"/>
      <c r="BF146" s="131"/>
      <c r="BG146" s="131"/>
      <c r="BH146" s="64"/>
      <c r="BI146" s="131"/>
      <c r="BJ146" s="131"/>
      <c r="BK146" s="131"/>
      <c r="BL146" s="131"/>
      <c r="BM146" s="131"/>
      <c r="BN146" s="64"/>
      <c r="BO146" s="131"/>
      <c r="BP146" s="131"/>
      <c r="BQ146" s="131"/>
      <c r="BR146" s="131"/>
      <c r="BS146" s="131"/>
      <c r="BT146" s="64"/>
      <c r="BU146" s="26"/>
      <c r="BW146" s="36"/>
      <c r="BX146" s="36"/>
      <c r="BY146" s="36"/>
      <c r="BZ146" s="36"/>
      <c r="CA146" s="36"/>
      <c r="CB146" s="36"/>
      <c r="CC146" s="36"/>
      <c r="CD146" s="36"/>
    </row>
    <row r="147" spans="1:82" s="61" customFormat="1" ht="37" customHeight="1" x14ac:dyDescent="0.2">
      <c r="A147" s="51">
        <v>144</v>
      </c>
      <c r="B147" s="61">
        <v>98</v>
      </c>
      <c r="C147" s="61" t="s">
        <v>133</v>
      </c>
      <c r="D147" s="63"/>
      <c r="E147" s="131"/>
      <c r="F147" s="131"/>
      <c r="G147" s="131"/>
      <c r="H147" s="131"/>
      <c r="I147" s="131"/>
      <c r="J147" s="131"/>
      <c r="K147" s="64"/>
      <c r="L147" s="131"/>
      <c r="M147" s="131"/>
      <c r="N147" s="131"/>
      <c r="O147" s="131"/>
      <c r="P147" s="131"/>
      <c r="Q147" s="131"/>
      <c r="R147" s="131"/>
      <c r="S147" s="131"/>
      <c r="T147" s="131"/>
      <c r="U147" s="131"/>
      <c r="V147" s="65"/>
      <c r="W147" s="131"/>
      <c r="X147" s="64"/>
      <c r="Y147" s="132"/>
      <c r="Z147" s="65"/>
      <c r="AA147" s="131"/>
      <c r="AB147" s="131"/>
      <c r="AC147" s="131"/>
      <c r="AD147" s="131"/>
      <c r="AE147" s="131"/>
      <c r="AF147" s="64"/>
      <c r="AG147" s="131"/>
      <c r="AH147" s="131"/>
      <c r="AI147" s="131"/>
      <c r="AJ147" s="131"/>
      <c r="AK147" s="131"/>
      <c r="AL147" s="131"/>
      <c r="AM147" s="65"/>
      <c r="AN147" s="131"/>
      <c r="AO147" s="131"/>
      <c r="AP147" s="131"/>
      <c r="AQ147" s="131"/>
      <c r="AR147" s="131"/>
      <c r="AS147" s="131"/>
      <c r="AT147" s="131"/>
      <c r="AU147" s="131"/>
      <c r="AV147" s="64"/>
      <c r="AW147" s="131"/>
      <c r="AX147" s="131"/>
      <c r="AY147" s="131"/>
      <c r="AZ147" s="131"/>
      <c r="BA147" s="131"/>
      <c r="BB147" s="131"/>
      <c r="BC147" s="131"/>
      <c r="BD147" s="131"/>
      <c r="BE147" s="131"/>
      <c r="BF147" s="131"/>
      <c r="BG147" s="131"/>
      <c r="BH147" s="64"/>
      <c r="BI147" s="131"/>
      <c r="BJ147" s="131"/>
      <c r="BK147" s="131"/>
      <c r="BL147" s="131"/>
      <c r="BM147" s="131"/>
      <c r="BN147" s="64"/>
      <c r="BO147" s="131"/>
      <c r="BP147" s="131"/>
      <c r="BQ147" s="131"/>
      <c r="BR147" s="131"/>
      <c r="BS147" s="131"/>
      <c r="BT147" s="64"/>
      <c r="BU147" s="26"/>
      <c r="BW147" s="36"/>
      <c r="BX147" s="36"/>
      <c r="BY147" s="36"/>
      <c r="BZ147" s="36"/>
      <c r="CA147" s="36"/>
      <c r="CB147" s="36"/>
      <c r="CC147" s="36"/>
      <c r="CD147" s="36"/>
    </row>
    <row r="148" spans="1:82" s="61" customFormat="1" ht="37" customHeight="1" x14ac:dyDescent="0.2">
      <c r="A148" s="51">
        <v>145</v>
      </c>
      <c r="B148" s="61">
        <v>99</v>
      </c>
      <c r="C148" s="61" t="s">
        <v>133</v>
      </c>
      <c r="D148" s="63"/>
      <c r="E148" s="131"/>
      <c r="F148" s="131"/>
      <c r="G148" s="131"/>
      <c r="H148" s="131"/>
      <c r="I148" s="131"/>
      <c r="J148" s="131"/>
      <c r="K148" s="64"/>
      <c r="L148" s="131"/>
      <c r="M148" s="131"/>
      <c r="N148" s="131"/>
      <c r="O148" s="131"/>
      <c r="P148" s="131"/>
      <c r="Q148" s="131"/>
      <c r="R148" s="131"/>
      <c r="S148" s="131"/>
      <c r="T148" s="131"/>
      <c r="U148" s="131"/>
      <c r="V148" s="65"/>
      <c r="W148" s="131"/>
      <c r="X148" s="64"/>
      <c r="Y148" s="132"/>
      <c r="Z148" s="65"/>
      <c r="AA148" s="131"/>
      <c r="AB148" s="131"/>
      <c r="AC148" s="131"/>
      <c r="AD148" s="131"/>
      <c r="AE148" s="131"/>
      <c r="AF148" s="64"/>
      <c r="AG148" s="131"/>
      <c r="AH148" s="131"/>
      <c r="AI148" s="131"/>
      <c r="AJ148" s="131"/>
      <c r="AK148" s="131"/>
      <c r="AL148" s="131"/>
      <c r="AM148" s="65"/>
      <c r="AN148" s="131"/>
      <c r="AO148" s="131"/>
      <c r="AP148" s="131"/>
      <c r="AQ148" s="131"/>
      <c r="AR148" s="131"/>
      <c r="AS148" s="131"/>
      <c r="AT148" s="131"/>
      <c r="AU148" s="131"/>
      <c r="AV148" s="64"/>
      <c r="AW148" s="131"/>
      <c r="AX148" s="131"/>
      <c r="AY148" s="131"/>
      <c r="AZ148" s="131"/>
      <c r="BA148" s="131"/>
      <c r="BB148" s="131"/>
      <c r="BC148" s="131"/>
      <c r="BD148" s="131"/>
      <c r="BE148" s="131"/>
      <c r="BF148" s="131"/>
      <c r="BG148" s="131"/>
      <c r="BH148" s="64"/>
      <c r="BI148" s="131"/>
      <c r="BJ148" s="131"/>
      <c r="BK148" s="131"/>
      <c r="BL148" s="131"/>
      <c r="BM148" s="131"/>
      <c r="BN148" s="64"/>
      <c r="BO148" s="131"/>
      <c r="BP148" s="131"/>
      <c r="BQ148" s="131"/>
      <c r="BR148" s="131"/>
      <c r="BS148" s="131"/>
      <c r="BT148" s="64"/>
      <c r="BU148" s="26"/>
      <c r="BW148" s="36"/>
      <c r="BX148" s="36"/>
      <c r="BY148" s="36"/>
      <c r="BZ148" s="36"/>
      <c r="CA148" s="36"/>
      <c r="CB148" s="36"/>
      <c r="CC148" s="36"/>
      <c r="CD148" s="36"/>
    </row>
    <row r="149" spans="1:82" s="51" customFormat="1" ht="37" customHeight="1" x14ac:dyDescent="0.2">
      <c r="A149" s="51">
        <v>146</v>
      </c>
      <c r="B149" s="61">
        <v>100</v>
      </c>
      <c r="C149" s="61" t="s">
        <v>132</v>
      </c>
      <c r="D149" s="57">
        <v>1</v>
      </c>
      <c r="E149" s="124">
        <v>1</v>
      </c>
      <c r="F149" s="124"/>
      <c r="G149" s="124"/>
      <c r="H149" s="124"/>
      <c r="I149" s="124">
        <v>1</v>
      </c>
      <c r="J149" s="124"/>
      <c r="K149" s="58"/>
      <c r="L149" s="124"/>
      <c r="M149" s="124"/>
      <c r="N149" s="124"/>
      <c r="O149" s="124"/>
      <c r="P149" s="124"/>
      <c r="Q149" s="124"/>
      <c r="R149" s="124"/>
      <c r="S149" s="124"/>
      <c r="T149" s="124"/>
      <c r="U149" s="124"/>
      <c r="V149" s="57"/>
      <c r="W149" s="124"/>
      <c r="X149" s="58"/>
      <c r="Y149" s="56" t="s">
        <v>81</v>
      </c>
      <c r="Z149" s="57"/>
      <c r="AA149" s="124"/>
      <c r="AB149" s="124"/>
      <c r="AC149" s="124"/>
      <c r="AD149" s="124"/>
      <c r="AE149" s="124"/>
      <c r="AF149" s="58"/>
      <c r="AG149" s="124"/>
      <c r="AH149" s="124"/>
      <c r="AI149" s="124"/>
      <c r="AJ149" s="124"/>
      <c r="AK149" s="124"/>
      <c r="AL149" s="124"/>
      <c r="AM149" s="57"/>
      <c r="AN149" s="124"/>
      <c r="AO149" s="124"/>
      <c r="AP149" s="124"/>
      <c r="AQ149" s="124"/>
      <c r="AR149" s="124"/>
      <c r="AS149" s="124"/>
      <c r="AT149" s="124"/>
      <c r="AU149" s="124"/>
      <c r="AV149" s="58">
        <v>1</v>
      </c>
      <c r="AW149" s="124"/>
      <c r="AX149" s="124"/>
      <c r="AY149" s="124"/>
      <c r="AZ149" s="124"/>
      <c r="BA149" s="124"/>
      <c r="BB149" s="124"/>
      <c r="BC149" s="124"/>
      <c r="BD149" s="124"/>
      <c r="BE149" s="124"/>
      <c r="BF149" s="124"/>
      <c r="BG149" s="124"/>
      <c r="BH149" s="58"/>
      <c r="BI149" s="124"/>
      <c r="BJ149" s="124"/>
      <c r="BK149" s="124"/>
      <c r="BL149" s="124"/>
      <c r="BM149" s="124"/>
      <c r="BN149" s="58"/>
      <c r="BO149" s="124"/>
      <c r="BP149" s="124">
        <v>1</v>
      </c>
      <c r="BQ149" s="124"/>
      <c r="BR149" s="124">
        <v>1</v>
      </c>
      <c r="BS149" s="124"/>
      <c r="BT149" s="58">
        <v>1</v>
      </c>
      <c r="BU149" s="75" t="s">
        <v>1346</v>
      </c>
      <c r="BW149" s="59"/>
      <c r="BX149" s="59"/>
      <c r="BY149" s="59"/>
      <c r="BZ149" s="59"/>
      <c r="CA149" s="59"/>
      <c r="CB149" s="59"/>
      <c r="CC149" s="59"/>
      <c r="CD149" s="59"/>
    </row>
    <row r="150" spans="1:82" s="51" customFormat="1" ht="37" customHeight="1" x14ac:dyDescent="0.2">
      <c r="A150" s="51">
        <v>147</v>
      </c>
      <c r="B150" s="61">
        <v>101</v>
      </c>
      <c r="C150" s="61" t="s">
        <v>132</v>
      </c>
      <c r="D150" s="57">
        <v>1</v>
      </c>
      <c r="E150" s="124">
        <v>1</v>
      </c>
      <c r="F150" s="124"/>
      <c r="G150" s="124"/>
      <c r="H150" s="124"/>
      <c r="I150" s="124">
        <v>1</v>
      </c>
      <c r="J150" s="124"/>
      <c r="K150" s="58"/>
      <c r="L150" s="124"/>
      <c r="M150" s="124"/>
      <c r="N150" s="124"/>
      <c r="O150" s="124"/>
      <c r="P150" s="124">
        <v>1</v>
      </c>
      <c r="Q150" s="124"/>
      <c r="R150" s="124"/>
      <c r="S150" s="124"/>
      <c r="T150" s="124"/>
      <c r="U150" s="124"/>
      <c r="V150" s="57"/>
      <c r="W150" s="124"/>
      <c r="X150" s="58"/>
      <c r="Y150" s="56" t="s">
        <v>81</v>
      </c>
      <c r="Z150" s="57"/>
      <c r="AA150" s="124"/>
      <c r="AB150" s="124"/>
      <c r="AC150" s="124"/>
      <c r="AD150" s="124"/>
      <c r="AE150" s="124"/>
      <c r="AF150" s="58"/>
      <c r="AG150" s="124"/>
      <c r="AH150" s="124"/>
      <c r="AI150" s="124"/>
      <c r="AJ150" s="124"/>
      <c r="AK150" s="124"/>
      <c r="AL150" s="124"/>
      <c r="AM150" s="57"/>
      <c r="AN150" s="124"/>
      <c r="AO150" s="124"/>
      <c r="AP150" s="124"/>
      <c r="AQ150" s="124"/>
      <c r="AR150" s="124"/>
      <c r="AS150" s="124"/>
      <c r="AT150" s="124"/>
      <c r="AU150" s="124"/>
      <c r="AV150" s="58">
        <v>1</v>
      </c>
      <c r="AW150" s="124"/>
      <c r="AX150" s="124"/>
      <c r="AY150" s="124"/>
      <c r="AZ150" s="124"/>
      <c r="BA150" s="124"/>
      <c r="BB150" s="124"/>
      <c r="BC150" s="124"/>
      <c r="BD150" s="124"/>
      <c r="BE150" s="124"/>
      <c r="BF150" s="124"/>
      <c r="BG150" s="124"/>
      <c r="BH150" s="58"/>
      <c r="BI150" s="124"/>
      <c r="BJ150" s="124"/>
      <c r="BK150" s="124"/>
      <c r="BL150" s="124"/>
      <c r="BM150" s="124"/>
      <c r="BN150" s="58"/>
      <c r="BO150" s="124">
        <v>1</v>
      </c>
      <c r="BP150" s="124">
        <v>1</v>
      </c>
      <c r="BQ150" s="124"/>
      <c r="BR150" s="124">
        <v>1</v>
      </c>
      <c r="BS150" s="124"/>
      <c r="BT150" s="58">
        <v>1</v>
      </c>
      <c r="BU150" s="75" t="s">
        <v>1347</v>
      </c>
      <c r="BW150" s="59"/>
      <c r="BX150" s="59"/>
      <c r="BY150" s="59"/>
      <c r="BZ150" s="59"/>
      <c r="CA150" s="59"/>
      <c r="CB150" s="59"/>
      <c r="CC150" s="59"/>
      <c r="CD150" s="59"/>
    </row>
    <row r="151" spans="1:82" s="51" customFormat="1" ht="37" customHeight="1" x14ac:dyDescent="0.2">
      <c r="A151" s="51">
        <v>148</v>
      </c>
      <c r="B151" s="51">
        <v>102</v>
      </c>
      <c r="C151" s="51" t="s">
        <v>132</v>
      </c>
      <c r="D151" s="57">
        <v>1</v>
      </c>
      <c r="E151" s="124">
        <v>1</v>
      </c>
      <c r="F151" s="124">
        <v>1</v>
      </c>
      <c r="G151" s="124"/>
      <c r="H151" s="124">
        <v>1</v>
      </c>
      <c r="I151" s="124">
        <v>1</v>
      </c>
      <c r="J151" s="124"/>
      <c r="K151" s="58"/>
      <c r="L151" s="124"/>
      <c r="M151" s="124"/>
      <c r="N151" s="124"/>
      <c r="O151" s="124"/>
      <c r="P151" s="124"/>
      <c r="Q151" s="124"/>
      <c r="R151" s="124"/>
      <c r="S151" s="124"/>
      <c r="T151" s="124"/>
      <c r="U151" s="124"/>
      <c r="V151" s="57"/>
      <c r="W151" s="124"/>
      <c r="X151" s="58"/>
      <c r="Y151" s="56" t="s">
        <v>81</v>
      </c>
      <c r="Z151" s="57"/>
      <c r="AA151" s="124"/>
      <c r="AB151" s="124"/>
      <c r="AC151" s="124"/>
      <c r="AD151" s="124"/>
      <c r="AE151" s="124"/>
      <c r="AF151" s="58"/>
      <c r="AG151" s="124"/>
      <c r="AH151" s="124"/>
      <c r="AI151" s="124"/>
      <c r="AJ151" s="124"/>
      <c r="AK151" s="124"/>
      <c r="AL151" s="124"/>
      <c r="AM151" s="57"/>
      <c r="AN151" s="124"/>
      <c r="AO151" s="124"/>
      <c r="AP151" s="124"/>
      <c r="AQ151" s="124"/>
      <c r="AR151" s="124"/>
      <c r="AS151" s="124"/>
      <c r="AT151" s="124"/>
      <c r="AU151" s="124"/>
      <c r="AV151" s="58">
        <v>1</v>
      </c>
      <c r="AW151" s="124"/>
      <c r="AX151" s="124"/>
      <c r="AY151" s="124"/>
      <c r="AZ151" s="124"/>
      <c r="BA151" s="124"/>
      <c r="BB151" s="124"/>
      <c r="BC151" s="124"/>
      <c r="BD151" s="124"/>
      <c r="BE151" s="124"/>
      <c r="BF151" s="124"/>
      <c r="BG151" s="124"/>
      <c r="BH151" s="58"/>
      <c r="BI151" s="124"/>
      <c r="BJ151" s="124"/>
      <c r="BK151" s="124"/>
      <c r="BL151" s="124"/>
      <c r="BM151" s="124"/>
      <c r="BN151" s="58"/>
      <c r="BO151" s="124"/>
      <c r="BP151" s="124">
        <v>1</v>
      </c>
      <c r="BQ151" s="124"/>
      <c r="BR151" s="124">
        <v>1</v>
      </c>
      <c r="BS151" s="124"/>
      <c r="BT151" s="58">
        <v>1</v>
      </c>
      <c r="BU151" s="75" t="s">
        <v>1348</v>
      </c>
      <c r="BW151" s="59"/>
      <c r="BX151" s="59"/>
      <c r="BY151" s="59"/>
      <c r="BZ151" s="59"/>
      <c r="CA151" s="59"/>
      <c r="CB151" s="59"/>
      <c r="CC151" s="59"/>
      <c r="CD151" s="59"/>
    </row>
    <row r="152" spans="1:82" s="51" customFormat="1" ht="37" customHeight="1" x14ac:dyDescent="0.2">
      <c r="A152" s="51">
        <v>149</v>
      </c>
      <c r="B152" s="51">
        <v>103</v>
      </c>
      <c r="C152" s="51" t="s">
        <v>132</v>
      </c>
      <c r="D152" s="57"/>
      <c r="E152" s="124"/>
      <c r="F152" s="124">
        <v>1</v>
      </c>
      <c r="G152" s="124"/>
      <c r="H152" s="124"/>
      <c r="I152" s="124">
        <v>1</v>
      </c>
      <c r="J152" s="124"/>
      <c r="K152" s="58"/>
      <c r="L152" s="124"/>
      <c r="M152" s="124"/>
      <c r="N152" s="124"/>
      <c r="O152" s="124"/>
      <c r="P152" s="124">
        <v>1</v>
      </c>
      <c r="Q152" s="124"/>
      <c r="R152" s="124"/>
      <c r="S152" s="124">
        <v>1</v>
      </c>
      <c r="T152" s="124"/>
      <c r="U152" s="124"/>
      <c r="V152" s="57"/>
      <c r="W152" s="124"/>
      <c r="X152" s="58"/>
      <c r="Y152" s="56" t="s">
        <v>81</v>
      </c>
      <c r="Z152" s="57"/>
      <c r="AA152" s="124"/>
      <c r="AB152" s="124"/>
      <c r="AC152" s="124"/>
      <c r="AD152" s="124"/>
      <c r="AE152" s="124"/>
      <c r="AF152" s="58"/>
      <c r="AG152" s="124"/>
      <c r="AH152" s="124"/>
      <c r="AI152" s="124"/>
      <c r="AJ152" s="124"/>
      <c r="AK152" s="124"/>
      <c r="AL152" s="124"/>
      <c r="AM152" s="57"/>
      <c r="AN152" s="124"/>
      <c r="AO152" s="124"/>
      <c r="AP152" s="124"/>
      <c r="AQ152" s="124"/>
      <c r="AR152" s="124"/>
      <c r="AS152" s="124"/>
      <c r="AT152" s="124"/>
      <c r="AU152" s="124"/>
      <c r="AV152" s="58">
        <v>1</v>
      </c>
      <c r="AW152" s="124"/>
      <c r="AX152" s="124"/>
      <c r="AY152" s="124"/>
      <c r="AZ152" s="124"/>
      <c r="BA152" s="124"/>
      <c r="BB152" s="124"/>
      <c r="BC152" s="124"/>
      <c r="BD152" s="124"/>
      <c r="BE152" s="124"/>
      <c r="BF152" s="124"/>
      <c r="BG152" s="124"/>
      <c r="BH152" s="58"/>
      <c r="BI152" s="124"/>
      <c r="BJ152" s="124"/>
      <c r="BK152" s="124"/>
      <c r="BL152" s="124"/>
      <c r="BM152" s="124"/>
      <c r="BN152" s="58"/>
      <c r="BO152" s="124">
        <v>1</v>
      </c>
      <c r="BP152" s="124">
        <v>1</v>
      </c>
      <c r="BQ152" s="124"/>
      <c r="BR152" s="124">
        <v>1</v>
      </c>
      <c r="BS152" s="124"/>
      <c r="BT152" s="58">
        <v>1</v>
      </c>
      <c r="BU152" s="75" t="s">
        <v>1349</v>
      </c>
      <c r="BW152" s="59"/>
      <c r="BX152" s="59"/>
      <c r="BY152" s="59"/>
      <c r="BZ152" s="59"/>
      <c r="CA152" s="59"/>
      <c r="CB152" s="59"/>
      <c r="CC152" s="59"/>
      <c r="CD152" s="59"/>
    </row>
    <row r="153" spans="1:82" s="51" customFormat="1" ht="37" customHeight="1" x14ac:dyDescent="0.2">
      <c r="A153" s="51">
        <v>150</v>
      </c>
      <c r="B153" s="51">
        <v>104</v>
      </c>
      <c r="C153" s="51" t="s">
        <v>132</v>
      </c>
      <c r="D153" s="57"/>
      <c r="E153" s="124"/>
      <c r="F153" s="124">
        <v>1</v>
      </c>
      <c r="G153" s="124"/>
      <c r="H153" s="124"/>
      <c r="I153" s="124">
        <v>1</v>
      </c>
      <c r="J153" s="124"/>
      <c r="K153" s="58"/>
      <c r="L153" s="124"/>
      <c r="M153" s="124"/>
      <c r="N153" s="124"/>
      <c r="O153" s="124"/>
      <c r="P153" s="124">
        <v>1</v>
      </c>
      <c r="Q153" s="124"/>
      <c r="R153" s="124"/>
      <c r="S153" s="124">
        <v>1</v>
      </c>
      <c r="T153" s="124"/>
      <c r="U153" s="124"/>
      <c r="V153" s="57"/>
      <c r="W153" s="124"/>
      <c r="X153" s="58"/>
      <c r="Y153" s="56" t="s">
        <v>81</v>
      </c>
      <c r="Z153" s="57"/>
      <c r="AA153" s="124"/>
      <c r="AB153" s="124"/>
      <c r="AC153" s="124"/>
      <c r="AD153" s="124"/>
      <c r="AE153" s="124"/>
      <c r="AF153" s="58"/>
      <c r="AG153" s="124"/>
      <c r="AH153" s="124"/>
      <c r="AI153" s="124"/>
      <c r="AJ153" s="124"/>
      <c r="AK153" s="124"/>
      <c r="AL153" s="124"/>
      <c r="AM153" s="57"/>
      <c r="AN153" s="124"/>
      <c r="AO153" s="124"/>
      <c r="AP153" s="124"/>
      <c r="AQ153" s="124"/>
      <c r="AR153" s="124"/>
      <c r="AS153" s="124"/>
      <c r="AT153" s="124"/>
      <c r="AU153" s="124"/>
      <c r="AV153" s="58">
        <v>1</v>
      </c>
      <c r="AW153" s="124"/>
      <c r="AX153" s="124"/>
      <c r="AY153" s="124"/>
      <c r="AZ153" s="124"/>
      <c r="BA153" s="124"/>
      <c r="BB153" s="124"/>
      <c r="BC153" s="124"/>
      <c r="BD153" s="124"/>
      <c r="BE153" s="124"/>
      <c r="BF153" s="124"/>
      <c r="BG153" s="124"/>
      <c r="BH153" s="58"/>
      <c r="BI153" s="124"/>
      <c r="BJ153" s="124"/>
      <c r="BK153" s="124"/>
      <c r="BL153" s="124"/>
      <c r="BM153" s="124"/>
      <c r="BN153" s="58"/>
      <c r="BO153" s="124">
        <v>1</v>
      </c>
      <c r="BP153" s="124">
        <v>1</v>
      </c>
      <c r="BQ153" s="124"/>
      <c r="BR153" s="124">
        <v>1</v>
      </c>
      <c r="BS153" s="124"/>
      <c r="BT153" s="58">
        <v>1</v>
      </c>
      <c r="BU153" s="75" t="s">
        <v>1350</v>
      </c>
      <c r="BW153" s="59"/>
      <c r="BX153" s="59"/>
      <c r="BY153" s="59"/>
      <c r="BZ153" s="59"/>
      <c r="CA153" s="59"/>
      <c r="CB153" s="59"/>
      <c r="CC153" s="59"/>
      <c r="CD153" s="59"/>
    </row>
    <row r="154" spans="1:82" s="51" customFormat="1" ht="37" customHeight="1" x14ac:dyDescent="0.2">
      <c r="A154" s="51">
        <v>151</v>
      </c>
      <c r="B154" s="51">
        <v>105</v>
      </c>
      <c r="C154" s="51" t="s">
        <v>132</v>
      </c>
      <c r="D154" s="57">
        <v>1</v>
      </c>
      <c r="E154" s="124"/>
      <c r="F154" s="124">
        <v>1</v>
      </c>
      <c r="G154" s="124"/>
      <c r="H154" s="124">
        <v>1</v>
      </c>
      <c r="I154" s="124">
        <v>1</v>
      </c>
      <c r="J154" s="124"/>
      <c r="K154" s="58"/>
      <c r="L154" s="124"/>
      <c r="M154" s="124"/>
      <c r="N154" s="124"/>
      <c r="O154" s="124"/>
      <c r="P154" s="124"/>
      <c r="Q154" s="124"/>
      <c r="R154" s="124"/>
      <c r="S154" s="124">
        <v>1</v>
      </c>
      <c r="T154" s="124"/>
      <c r="U154" s="124"/>
      <c r="V154" s="57"/>
      <c r="W154" s="124"/>
      <c r="X154" s="58"/>
      <c r="Y154" s="56" t="s">
        <v>81</v>
      </c>
      <c r="Z154" s="57"/>
      <c r="AA154" s="124"/>
      <c r="AB154" s="124"/>
      <c r="AC154" s="124"/>
      <c r="AD154" s="124"/>
      <c r="AE154" s="124"/>
      <c r="AF154" s="58"/>
      <c r="AG154" s="124"/>
      <c r="AH154" s="124"/>
      <c r="AI154" s="124"/>
      <c r="AJ154" s="124"/>
      <c r="AK154" s="124"/>
      <c r="AL154" s="124"/>
      <c r="AM154" s="57"/>
      <c r="AN154" s="124"/>
      <c r="AO154" s="124"/>
      <c r="AP154" s="124"/>
      <c r="AQ154" s="124"/>
      <c r="AR154" s="124"/>
      <c r="AS154" s="124"/>
      <c r="AT154" s="124"/>
      <c r="AU154" s="124"/>
      <c r="AV154" s="58">
        <v>1</v>
      </c>
      <c r="AW154" s="124"/>
      <c r="AX154" s="124"/>
      <c r="AY154" s="124"/>
      <c r="AZ154" s="124"/>
      <c r="BA154" s="124"/>
      <c r="BB154" s="124"/>
      <c r="BC154" s="124"/>
      <c r="BD154" s="124"/>
      <c r="BE154" s="124"/>
      <c r="BF154" s="124"/>
      <c r="BG154" s="124"/>
      <c r="BH154" s="58"/>
      <c r="BI154" s="124"/>
      <c r="BJ154" s="124"/>
      <c r="BK154" s="124"/>
      <c r="BL154" s="124"/>
      <c r="BM154" s="124"/>
      <c r="BN154" s="58"/>
      <c r="BO154" s="124">
        <v>1</v>
      </c>
      <c r="BP154" s="124">
        <v>1</v>
      </c>
      <c r="BQ154" s="124"/>
      <c r="BR154" s="124">
        <v>1</v>
      </c>
      <c r="BS154" s="124"/>
      <c r="BT154" s="58">
        <v>1</v>
      </c>
      <c r="BU154" s="75" t="s">
        <v>1351</v>
      </c>
      <c r="BW154" s="59"/>
      <c r="BX154" s="59"/>
      <c r="BY154" s="59"/>
      <c r="BZ154" s="59"/>
      <c r="CA154" s="59"/>
      <c r="CB154" s="59"/>
      <c r="CC154" s="59"/>
      <c r="CD154" s="59"/>
    </row>
    <row r="155" spans="1:82" s="51" customFormat="1" ht="37" customHeight="1" x14ac:dyDescent="0.2">
      <c r="A155" s="51">
        <v>152</v>
      </c>
      <c r="B155" s="51">
        <v>106</v>
      </c>
      <c r="C155" s="51" t="s">
        <v>132</v>
      </c>
      <c r="D155" s="57">
        <v>1</v>
      </c>
      <c r="E155" s="124"/>
      <c r="F155" s="124">
        <v>1</v>
      </c>
      <c r="G155" s="124"/>
      <c r="H155" s="124"/>
      <c r="I155" s="124">
        <v>1</v>
      </c>
      <c r="J155" s="124"/>
      <c r="K155" s="58"/>
      <c r="L155" s="124"/>
      <c r="M155" s="124"/>
      <c r="N155" s="124"/>
      <c r="O155" s="124"/>
      <c r="P155" s="124"/>
      <c r="Q155" s="124"/>
      <c r="R155" s="124"/>
      <c r="S155" s="124">
        <v>1</v>
      </c>
      <c r="T155" s="124"/>
      <c r="U155" s="124"/>
      <c r="V155" s="57"/>
      <c r="W155" s="124"/>
      <c r="X155" s="58"/>
      <c r="Y155" s="56" t="s">
        <v>81</v>
      </c>
      <c r="Z155" s="57"/>
      <c r="AA155" s="124"/>
      <c r="AB155" s="124"/>
      <c r="AC155" s="124"/>
      <c r="AD155" s="124"/>
      <c r="AE155" s="124"/>
      <c r="AF155" s="58"/>
      <c r="AG155" s="124"/>
      <c r="AH155" s="124"/>
      <c r="AI155" s="124"/>
      <c r="AJ155" s="124"/>
      <c r="AK155" s="124"/>
      <c r="AL155" s="124"/>
      <c r="AM155" s="57"/>
      <c r="AN155" s="124"/>
      <c r="AO155" s="124"/>
      <c r="AP155" s="124"/>
      <c r="AQ155" s="124"/>
      <c r="AR155" s="124"/>
      <c r="AS155" s="124"/>
      <c r="AT155" s="124"/>
      <c r="AU155" s="124"/>
      <c r="AV155" s="58">
        <v>1</v>
      </c>
      <c r="AW155" s="124"/>
      <c r="AX155" s="124"/>
      <c r="AY155" s="124"/>
      <c r="AZ155" s="124"/>
      <c r="BA155" s="124"/>
      <c r="BB155" s="124"/>
      <c r="BC155" s="124"/>
      <c r="BD155" s="124"/>
      <c r="BE155" s="124"/>
      <c r="BF155" s="124"/>
      <c r="BG155" s="124"/>
      <c r="BH155" s="58"/>
      <c r="BI155" s="124"/>
      <c r="BJ155" s="124"/>
      <c r="BK155" s="124"/>
      <c r="BL155" s="124"/>
      <c r="BM155" s="124"/>
      <c r="BN155" s="58"/>
      <c r="BO155" s="124">
        <v>1</v>
      </c>
      <c r="BP155" s="124">
        <v>1</v>
      </c>
      <c r="BQ155" s="124"/>
      <c r="BR155" s="124">
        <v>1</v>
      </c>
      <c r="BS155" s="124"/>
      <c r="BT155" s="58">
        <v>1</v>
      </c>
      <c r="BU155" s="75" t="s">
        <v>1352</v>
      </c>
      <c r="BW155" s="59"/>
      <c r="BX155" s="59"/>
      <c r="BY155" s="59"/>
      <c r="BZ155" s="59"/>
      <c r="CA155" s="59"/>
      <c r="CB155" s="59"/>
      <c r="CC155" s="59"/>
      <c r="CD155" s="59"/>
    </row>
    <row r="156" spans="1:82" s="51" customFormat="1" ht="37" customHeight="1" x14ac:dyDescent="0.2">
      <c r="A156" s="51">
        <v>153</v>
      </c>
      <c r="B156" s="51">
        <v>107</v>
      </c>
      <c r="C156" s="51" t="s">
        <v>132</v>
      </c>
      <c r="D156" s="57"/>
      <c r="E156" s="124"/>
      <c r="F156" s="124"/>
      <c r="G156" s="124"/>
      <c r="H156" s="124"/>
      <c r="I156" s="124">
        <v>1</v>
      </c>
      <c r="J156" s="124"/>
      <c r="K156" s="58"/>
      <c r="L156" s="124"/>
      <c r="M156" s="124">
        <v>1</v>
      </c>
      <c r="N156" s="124"/>
      <c r="O156" s="124"/>
      <c r="P156" s="124"/>
      <c r="Q156" s="124"/>
      <c r="R156" s="124"/>
      <c r="S156" s="124">
        <v>1</v>
      </c>
      <c r="T156" s="124"/>
      <c r="U156" s="124"/>
      <c r="V156" s="57"/>
      <c r="W156" s="124"/>
      <c r="X156" s="58"/>
      <c r="Y156" s="56" t="s">
        <v>81</v>
      </c>
      <c r="Z156" s="57"/>
      <c r="AA156" s="124"/>
      <c r="AB156" s="124"/>
      <c r="AC156" s="124"/>
      <c r="AD156" s="124"/>
      <c r="AE156" s="124"/>
      <c r="AF156" s="58"/>
      <c r="AG156" s="124"/>
      <c r="AH156" s="124"/>
      <c r="AI156" s="124"/>
      <c r="AJ156" s="124"/>
      <c r="AK156" s="124"/>
      <c r="AL156" s="124"/>
      <c r="AM156" s="57"/>
      <c r="AN156" s="124"/>
      <c r="AO156" s="124"/>
      <c r="AP156" s="124"/>
      <c r="AQ156" s="124"/>
      <c r="AR156" s="124"/>
      <c r="AS156" s="124"/>
      <c r="AT156" s="124"/>
      <c r="AU156" s="124"/>
      <c r="AV156" s="58">
        <v>1</v>
      </c>
      <c r="AW156" s="124"/>
      <c r="AX156" s="124"/>
      <c r="AY156" s="124"/>
      <c r="AZ156" s="124"/>
      <c r="BA156" s="124"/>
      <c r="BB156" s="124"/>
      <c r="BC156" s="124"/>
      <c r="BD156" s="124"/>
      <c r="BE156" s="124"/>
      <c r="BF156" s="124"/>
      <c r="BG156" s="124"/>
      <c r="BH156" s="58"/>
      <c r="BI156" s="124"/>
      <c r="BJ156" s="124"/>
      <c r="BK156" s="124"/>
      <c r="BL156" s="124"/>
      <c r="BM156" s="124"/>
      <c r="BN156" s="58"/>
      <c r="BO156" s="124">
        <v>1</v>
      </c>
      <c r="BP156" s="124">
        <v>1</v>
      </c>
      <c r="BQ156" s="124"/>
      <c r="BR156" s="124">
        <v>1</v>
      </c>
      <c r="BS156" s="124"/>
      <c r="BT156" s="58">
        <v>1</v>
      </c>
      <c r="BU156" s="75" t="s">
        <v>1353</v>
      </c>
      <c r="BW156" s="59"/>
      <c r="BX156" s="59"/>
      <c r="BY156" s="59"/>
      <c r="BZ156" s="59"/>
      <c r="CA156" s="59"/>
      <c r="CB156" s="59"/>
      <c r="CC156" s="59"/>
      <c r="CD156" s="59"/>
    </row>
    <row r="157" spans="1:82" s="51" customFormat="1" ht="37" customHeight="1" x14ac:dyDescent="0.2">
      <c r="A157" s="51">
        <v>154</v>
      </c>
      <c r="B157" s="51">
        <v>108</v>
      </c>
      <c r="C157" s="51" t="s">
        <v>132</v>
      </c>
      <c r="D157" s="57">
        <v>1</v>
      </c>
      <c r="E157" s="124"/>
      <c r="F157" s="124">
        <v>1</v>
      </c>
      <c r="G157" s="124"/>
      <c r="H157" s="124"/>
      <c r="I157" s="124">
        <v>1</v>
      </c>
      <c r="J157" s="124"/>
      <c r="K157" s="58"/>
      <c r="L157" s="124"/>
      <c r="M157" s="124"/>
      <c r="N157" s="124"/>
      <c r="O157" s="124"/>
      <c r="P157" s="124"/>
      <c r="Q157" s="124"/>
      <c r="R157" s="124"/>
      <c r="S157" s="124">
        <v>1</v>
      </c>
      <c r="T157" s="124"/>
      <c r="U157" s="124"/>
      <c r="V157" s="57"/>
      <c r="W157" s="124"/>
      <c r="X157" s="58"/>
      <c r="Y157" s="56" t="s">
        <v>81</v>
      </c>
      <c r="Z157" s="57"/>
      <c r="AA157" s="124"/>
      <c r="AB157" s="124"/>
      <c r="AC157" s="124"/>
      <c r="AD157" s="124"/>
      <c r="AE157" s="124"/>
      <c r="AF157" s="58"/>
      <c r="AG157" s="124"/>
      <c r="AH157" s="124"/>
      <c r="AI157" s="124"/>
      <c r="AJ157" s="124"/>
      <c r="AK157" s="124"/>
      <c r="AL157" s="124"/>
      <c r="AM157" s="57"/>
      <c r="AN157" s="124"/>
      <c r="AO157" s="124"/>
      <c r="AP157" s="124"/>
      <c r="AQ157" s="124"/>
      <c r="AR157" s="124"/>
      <c r="AS157" s="124"/>
      <c r="AT157" s="124"/>
      <c r="AU157" s="124"/>
      <c r="AV157" s="58">
        <v>1</v>
      </c>
      <c r="AW157" s="124"/>
      <c r="AX157" s="124"/>
      <c r="AY157" s="124"/>
      <c r="AZ157" s="124"/>
      <c r="BA157" s="124"/>
      <c r="BB157" s="124"/>
      <c r="BC157" s="124"/>
      <c r="BD157" s="124"/>
      <c r="BE157" s="124"/>
      <c r="BF157" s="124"/>
      <c r="BG157" s="124"/>
      <c r="BH157" s="58"/>
      <c r="BI157" s="124"/>
      <c r="BJ157" s="124"/>
      <c r="BK157" s="124"/>
      <c r="BL157" s="124"/>
      <c r="BM157" s="124"/>
      <c r="BN157" s="58"/>
      <c r="BO157" s="124">
        <v>1</v>
      </c>
      <c r="BP157" s="124">
        <v>1</v>
      </c>
      <c r="BQ157" s="124"/>
      <c r="BR157" s="124">
        <v>1</v>
      </c>
      <c r="BS157" s="124"/>
      <c r="BT157" s="58">
        <v>1</v>
      </c>
      <c r="BU157" s="75" t="s">
        <v>1354</v>
      </c>
      <c r="BW157" s="59"/>
      <c r="BX157" s="59"/>
      <c r="BY157" s="59"/>
      <c r="BZ157" s="59"/>
      <c r="CA157" s="59"/>
      <c r="CB157" s="59"/>
      <c r="CC157" s="59"/>
      <c r="CD157" s="59"/>
    </row>
    <row r="158" spans="1:82" s="51" customFormat="1" ht="37" customHeight="1" x14ac:dyDescent="0.2">
      <c r="A158" s="51">
        <v>155</v>
      </c>
      <c r="B158" s="51">
        <v>109</v>
      </c>
      <c r="C158" s="51" t="s">
        <v>132</v>
      </c>
      <c r="D158" s="57">
        <v>1</v>
      </c>
      <c r="E158" s="124"/>
      <c r="F158" s="124">
        <v>1</v>
      </c>
      <c r="G158" s="124"/>
      <c r="H158" s="124"/>
      <c r="I158" s="124">
        <v>1</v>
      </c>
      <c r="J158" s="124"/>
      <c r="K158" s="58"/>
      <c r="L158" s="124"/>
      <c r="M158" s="124"/>
      <c r="N158" s="124"/>
      <c r="O158" s="124"/>
      <c r="P158" s="124"/>
      <c r="Q158" s="124"/>
      <c r="R158" s="124"/>
      <c r="S158" s="124">
        <v>1</v>
      </c>
      <c r="T158" s="124"/>
      <c r="U158" s="124"/>
      <c r="V158" s="57"/>
      <c r="W158" s="124"/>
      <c r="X158" s="58"/>
      <c r="Y158" s="56" t="s">
        <v>81</v>
      </c>
      <c r="Z158" s="57"/>
      <c r="AA158" s="124"/>
      <c r="AB158" s="124"/>
      <c r="AC158" s="124"/>
      <c r="AD158" s="124"/>
      <c r="AE158" s="124"/>
      <c r="AF158" s="58"/>
      <c r="AG158" s="124"/>
      <c r="AH158" s="124"/>
      <c r="AI158" s="124"/>
      <c r="AJ158" s="124"/>
      <c r="AK158" s="124"/>
      <c r="AL158" s="124"/>
      <c r="AM158" s="57"/>
      <c r="AN158" s="124"/>
      <c r="AO158" s="124"/>
      <c r="AP158" s="124"/>
      <c r="AQ158" s="124"/>
      <c r="AR158" s="124"/>
      <c r="AS158" s="124"/>
      <c r="AT158" s="124"/>
      <c r="AU158" s="124"/>
      <c r="AV158" s="58">
        <v>1</v>
      </c>
      <c r="AW158" s="124"/>
      <c r="AX158" s="124"/>
      <c r="AY158" s="124"/>
      <c r="AZ158" s="124"/>
      <c r="BA158" s="124"/>
      <c r="BB158" s="124"/>
      <c r="BC158" s="124"/>
      <c r="BD158" s="124"/>
      <c r="BE158" s="124"/>
      <c r="BF158" s="124"/>
      <c r="BG158" s="124"/>
      <c r="BH158" s="58"/>
      <c r="BI158" s="124"/>
      <c r="BJ158" s="124"/>
      <c r="BK158" s="124"/>
      <c r="BL158" s="124"/>
      <c r="BM158" s="124"/>
      <c r="BN158" s="58"/>
      <c r="BO158" s="124">
        <v>1</v>
      </c>
      <c r="BP158" s="124">
        <v>1</v>
      </c>
      <c r="BQ158" s="124"/>
      <c r="BR158" s="124">
        <v>1</v>
      </c>
      <c r="BS158" s="124"/>
      <c r="BT158" s="58">
        <v>1</v>
      </c>
      <c r="BU158" s="75" t="s">
        <v>1355</v>
      </c>
      <c r="BW158" s="59"/>
      <c r="BX158" s="59"/>
      <c r="BY158" s="59"/>
      <c r="BZ158" s="59"/>
      <c r="CA158" s="59"/>
      <c r="CB158" s="59"/>
      <c r="CC158" s="59"/>
      <c r="CD158" s="59"/>
    </row>
    <row r="159" spans="1:82" s="51" customFormat="1" ht="37" customHeight="1" x14ac:dyDescent="0.2">
      <c r="A159" s="51">
        <v>156</v>
      </c>
      <c r="B159" s="51">
        <v>110</v>
      </c>
      <c r="C159" s="51" t="s">
        <v>132</v>
      </c>
      <c r="D159" s="57">
        <v>1</v>
      </c>
      <c r="E159" s="124"/>
      <c r="F159" s="124">
        <v>1</v>
      </c>
      <c r="G159" s="124"/>
      <c r="H159" s="124"/>
      <c r="I159" s="124">
        <v>1</v>
      </c>
      <c r="J159" s="124"/>
      <c r="K159" s="58"/>
      <c r="L159" s="124"/>
      <c r="M159" s="124"/>
      <c r="N159" s="124"/>
      <c r="O159" s="124"/>
      <c r="P159" s="124"/>
      <c r="Q159" s="124"/>
      <c r="R159" s="124"/>
      <c r="S159" s="124">
        <v>1</v>
      </c>
      <c r="T159" s="124"/>
      <c r="U159" s="124"/>
      <c r="V159" s="57"/>
      <c r="W159" s="124"/>
      <c r="X159" s="58"/>
      <c r="Y159" s="56" t="s">
        <v>81</v>
      </c>
      <c r="Z159" s="57"/>
      <c r="AA159" s="124"/>
      <c r="AB159" s="124"/>
      <c r="AC159" s="124"/>
      <c r="AD159" s="124"/>
      <c r="AE159" s="124"/>
      <c r="AF159" s="58"/>
      <c r="AG159" s="124"/>
      <c r="AH159" s="124"/>
      <c r="AI159" s="124"/>
      <c r="AJ159" s="124"/>
      <c r="AK159" s="124"/>
      <c r="AL159" s="124"/>
      <c r="AM159" s="57"/>
      <c r="AN159" s="124"/>
      <c r="AO159" s="124"/>
      <c r="AP159" s="124"/>
      <c r="AQ159" s="124"/>
      <c r="AR159" s="124"/>
      <c r="AS159" s="124"/>
      <c r="AT159" s="124"/>
      <c r="AU159" s="124"/>
      <c r="AV159" s="58">
        <v>1</v>
      </c>
      <c r="AW159" s="124"/>
      <c r="AX159" s="124"/>
      <c r="AY159" s="124"/>
      <c r="AZ159" s="124"/>
      <c r="BA159" s="124"/>
      <c r="BB159" s="124"/>
      <c r="BC159" s="124"/>
      <c r="BD159" s="124"/>
      <c r="BE159" s="124"/>
      <c r="BF159" s="124"/>
      <c r="BG159" s="124"/>
      <c r="BH159" s="58"/>
      <c r="BI159" s="124"/>
      <c r="BJ159" s="124"/>
      <c r="BK159" s="124"/>
      <c r="BL159" s="124"/>
      <c r="BM159" s="124"/>
      <c r="BN159" s="58"/>
      <c r="BO159" s="124">
        <v>1</v>
      </c>
      <c r="BP159" s="124">
        <v>1</v>
      </c>
      <c r="BQ159" s="124"/>
      <c r="BR159" s="124">
        <v>1</v>
      </c>
      <c r="BS159" s="124"/>
      <c r="BT159" s="58">
        <v>1</v>
      </c>
      <c r="BU159" s="75" t="s">
        <v>1356</v>
      </c>
      <c r="BW159" s="59"/>
      <c r="BX159" s="59"/>
      <c r="BY159" s="59"/>
      <c r="BZ159" s="59"/>
      <c r="CA159" s="59"/>
      <c r="CB159" s="59"/>
      <c r="CC159" s="59"/>
      <c r="CD159" s="59"/>
    </row>
    <row r="160" spans="1:82" s="51" customFormat="1" ht="37" customHeight="1" x14ac:dyDescent="0.2">
      <c r="A160" s="51">
        <v>157</v>
      </c>
      <c r="B160" s="51">
        <v>111</v>
      </c>
      <c r="C160" s="51" t="s">
        <v>132</v>
      </c>
      <c r="D160" s="57">
        <v>1</v>
      </c>
      <c r="E160" s="124"/>
      <c r="F160" s="124">
        <v>1</v>
      </c>
      <c r="G160" s="124"/>
      <c r="H160" s="124"/>
      <c r="I160" s="124">
        <v>1</v>
      </c>
      <c r="J160" s="124"/>
      <c r="K160" s="58"/>
      <c r="L160" s="124"/>
      <c r="M160" s="124"/>
      <c r="N160" s="124"/>
      <c r="O160" s="124"/>
      <c r="P160" s="124"/>
      <c r="Q160" s="124"/>
      <c r="R160" s="124"/>
      <c r="S160" s="124">
        <v>1</v>
      </c>
      <c r="T160" s="124"/>
      <c r="U160" s="124"/>
      <c r="V160" s="57"/>
      <c r="W160" s="124"/>
      <c r="X160" s="58"/>
      <c r="Y160" s="56" t="s">
        <v>81</v>
      </c>
      <c r="Z160" s="57"/>
      <c r="AA160" s="124"/>
      <c r="AB160" s="124"/>
      <c r="AC160" s="124"/>
      <c r="AD160" s="124"/>
      <c r="AE160" s="124"/>
      <c r="AF160" s="58"/>
      <c r="AG160" s="124"/>
      <c r="AH160" s="124"/>
      <c r="AI160" s="124"/>
      <c r="AJ160" s="124"/>
      <c r="AK160" s="124"/>
      <c r="AL160" s="124"/>
      <c r="AM160" s="57"/>
      <c r="AN160" s="124"/>
      <c r="AO160" s="124"/>
      <c r="AP160" s="124"/>
      <c r="AQ160" s="124"/>
      <c r="AR160" s="124"/>
      <c r="AS160" s="124"/>
      <c r="AT160" s="124"/>
      <c r="AU160" s="124"/>
      <c r="AV160" s="58">
        <v>1</v>
      </c>
      <c r="AW160" s="124"/>
      <c r="AX160" s="124"/>
      <c r="AY160" s="124"/>
      <c r="AZ160" s="124"/>
      <c r="BA160" s="124"/>
      <c r="BB160" s="124"/>
      <c r="BC160" s="124"/>
      <c r="BD160" s="124"/>
      <c r="BE160" s="124"/>
      <c r="BF160" s="124"/>
      <c r="BG160" s="124"/>
      <c r="BH160" s="58"/>
      <c r="BI160" s="124"/>
      <c r="BJ160" s="124"/>
      <c r="BK160" s="124"/>
      <c r="BL160" s="124"/>
      <c r="BM160" s="124"/>
      <c r="BN160" s="58"/>
      <c r="BO160" s="124">
        <v>1</v>
      </c>
      <c r="BP160" s="124">
        <v>1</v>
      </c>
      <c r="BQ160" s="124"/>
      <c r="BR160" s="124">
        <v>1</v>
      </c>
      <c r="BS160" s="124"/>
      <c r="BT160" s="58">
        <v>1</v>
      </c>
      <c r="BU160" s="75" t="s">
        <v>1357</v>
      </c>
      <c r="BW160" s="59"/>
      <c r="BX160" s="59"/>
      <c r="BY160" s="59"/>
      <c r="BZ160" s="59"/>
      <c r="CA160" s="59"/>
      <c r="CB160" s="59"/>
      <c r="CC160" s="59"/>
      <c r="CD160" s="59"/>
    </row>
    <row r="161" spans="1:82" s="51" customFormat="1" ht="37" customHeight="1" x14ac:dyDescent="0.2">
      <c r="A161" s="51">
        <v>158</v>
      </c>
      <c r="B161" s="51">
        <v>112</v>
      </c>
      <c r="C161" s="51" t="s">
        <v>132</v>
      </c>
      <c r="D161" s="57">
        <v>1</v>
      </c>
      <c r="E161" s="124"/>
      <c r="F161" s="124">
        <v>1</v>
      </c>
      <c r="G161" s="124"/>
      <c r="H161" s="124"/>
      <c r="I161" s="124">
        <v>1</v>
      </c>
      <c r="J161" s="124"/>
      <c r="K161" s="58"/>
      <c r="L161" s="124"/>
      <c r="M161" s="124"/>
      <c r="N161" s="124"/>
      <c r="O161" s="124"/>
      <c r="P161" s="124"/>
      <c r="Q161" s="124"/>
      <c r="R161" s="124"/>
      <c r="S161" s="124">
        <v>1</v>
      </c>
      <c r="T161" s="124"/>
      <c r="U161" s="124"/>
      <c r="V161" s="57"/>
      <c r="W161" s="124"/>
      <c r="X161" s="58"/>
      <c r="Y161" s="56" t="s">
        <v>81</v>
      </c>
      <c r="Z161" s="57"/>
      <c r="AA161" s="124"/>
      <c r="AB161" s="124"/>
      <c r="AC161" s="124"/>
      <c r="AD161" s="124"/>
      <c r="AE161" s="124"/>
      <c r="AF161" s="58"/>
      <c r="AG161" s="124"/>
      <c r="AH161" s="124"/>
      <c r="AI161" s="124"/>
      <c r="AJ161" s="124"/>
      <c r="AK161" s="124"/>
      <c r="AL161" s="124"/>
      <c r="AM161" s="57"/>
      <c r="AN161" s="124"/>
      <c r="AO161" s="124"/>
      <c r="AP161" s="124"/>
      <c r="AQ161" s="124"/>
      <c r="AR161" s="124"/>
      <c r="AS161" s="124"/>
      <c r="AT161" s="124"/>
      <c r="AU161" s="124"/>
      <c r="AV161" s="58">
        <v>1</v>
      </c>
      <c r="AW161" s="124"/>
      <c r="AX161" s="124"/>
      <c r="AY161" s="124"/>
      <c r="AZ161" s="124"/>
      <c r="BA161" s="124"/>
      <c r="BB161" s="124"/>
      <c r="BC161" s="124"/>
      <c r="BD161" s="124"/>
      <c r="BE161" s="124"/>
      <c r="BF161" s="124"/>
      <c r="BG161" s="124"/>
      <c r="BH161" s="58"/>
      <c r="BI161" s="124"/>
      <c r="BJ161" s="124"/>
      <c r="BK161" s="124"/>
      <c r="BL161" s="124"/>
      <c r="BM161" s="124"/>
      <c r="BN161" s="58"/>
      <c r="BO161" s="124">
        <v>1</v>
      </c>
      <c r="BP161" s="124">
        <v>1</v>
      </c>
      <c r="BQ161" s="124"/>
      <c r="BR161" s="124">
        <v>1</v>
      </c>
      <c r="BS161" s="124"/>
      <c r="BT161" s="58">
        <v>1</v>
      </c>
      <c r="BU161" s="75" t="s">
        <v>1358</v>
      </c>
      <c r="BW161" s="59"/>
      <c r="BX161" s="59"/>
      <c r="BY161" s="59"/>
      <c r="BZ161" s="59"/>
      <c r="CA161" s="59"/>
      <c r="CB161" s="59"/>
      <c r="CC161" s="59"/>
      <c r="CD161" s="59"/>
    </row>
    <row r="162" spans="1:82" s="51" customFormat="1" ht="37" customHeight="1" x14ac:dyDescent="0.2">
      <c r="A162" s="51">
        <v>159</v>
      </c>
      <c r="B162" s="51">
        <v>113</v>
      </c>
      <c r="C162" s="51" t="s">
        <v>132</v>
      </c>
      <c r="D162" s="57">
        <v>1</v>
      </c>
      <c r="E162" s="124"/>
      <c r="F162" s="124">
        <v>1</v>
      </c>
      <c r="G162" s="124"/>
      <c r="H162" s="124"/>
      <c r="I162" s="124">
        <v>1</v>
      </c>
      <c r="J162" s="124"/>
      <c r="K162" s="58"/>
      <c r="L162" s="124"/>
      <c r="M162" s="124"/>
      <c r="N162" s="124"/>
      <c r="O162" s="124"/>
      <c r="P162" s="124"/>
      <c r="Q162" s="124"/>
      <c r="R162" s="124"/>
      <c r="S162" s="124">
        <v>1</v>
      </c>
      <c r="T162" s="124"/>
      <c r="U162" s="124"/>
      <c r="V162" s="57"/>
      <c r="W162" s="124"/>
      <c r="X162" s="58"/>
      <c r="Y162" s="56" t="s">
        <v>81</v>
      </c>
      <c r="Z162" s="57"/>
      <c r="AA162" s="124"/>
      <c r="AB162" s="124"/>
      <c r="AC162" s="124"/>
      <c r="AD162" s="124"/>
      <c r="AE162" s="124"/>
      <c r="AF162" s="58"/>
      <c r="AG162" s="124"/>
      <c r="AH162" s="124"/>
      <c r="AI162" s="124"/>
      <c r="AJ162" s="124"/>
      <c r="AK162" s="124"/>
      <c r="AL162" s="124"/>
      <c r="AM162" s="57"/>
      <c r="AN162" s="124"/>
      <c r="AO162" s="124"/>
      <c r="AP162" s="124"/>
      <c r="AQ162" s="124"/>
      <c r="AR162" s="124"/>
      <c r="AS162" s="124"/>
      <c r="AT162" s="124"/>
      <c r="AU162" s="124"/>
      <c r="AV162" s="58">
        <v>1</v>
      </c>
      <c r="AW162" s="124"/>
      <c r="AX162" s="124"/>
      <c r="AY162" s="124"/>
      <c r="AZ162" s="124"/>
      <c r="BA162" s="124"/>
      <c r="BB162" s="124"/>
      <c r="BC162" s="124"/>
      <c r="BD162" s="124"/>
      <c r="BE162" s="124"/>
      <c r="BF162" s="124"/>
      <c r="BG162" s="124"/>
      <c r="BH162" s="58"/>
      <c r="BI162" s="124"/>
      <c r="BJ162" s="124"/>
      <c r="BK162" s="124"/>
      <c r="BL162" s="124"/>
      <c r="BM162" s="124"/>
      <c r="BN162" s="58"/>
      <c r="BO162" s="124">
        <v>1</v>
      </c>
      <c r="BP162" s="124">
        <v>1</v>
      </c>
      <c r="BQ162" s="124"/>
      <c r="BR162" s="124">
        <v>1</v>
      </c>
      <c r="BS162" s="124"/>
      <c r="BT162" s="58">
        <v>1</v>
      </c>
      <c r="BU162" s="75" t="s">
        <v>1359</v>
      </c>
      <c r="BW162" s="59"/>
      <c r="BX162" s="59"/>
      <c r="BY162" s="59"/>
      <c r="BZ162" s="59"/>
      <c r="CA162" s="59"/>
      <c r="CB162" s="59"/>
      <c r="CC162" s="59"/>
      <c r="CD162" s="59"/>
    </row>
    <row r="163" spans="1:82" s="51" customFormat="1" ht="37" customHeight="1" x14ac:dyDescent="0.2">
      <c r="A163" s="51">
        <v>160</v>
      </c>
      <c r="B163" s="51">
        <v>114</v>
      </c>
      <c r="C163" s="51" t="s">
        <v>132</v>
      </c>
      <c r="D163" s="57">
        <v>1</v>
      </c>
      <c r="E163" s="124"/>
      <c r="F163" s="124">
        <v>1</v>
      </c>
      <c r="G163" s="124"/>
      <c r="H163" s="124"/>
      <c r="I163" s="124">
        <v>1</v>
      </c>
      <c r="J163" s="124"/>
      <c r="K163" s="58"/>
      <c r="L163" s="124"/>
      <c r="M163" s="124"/>
      <c r="N163" s="124"/>
      <c r="O163" s="124"/>
      <c r="P163" s="124"/>
      <c r="Q163" s="124"/>
      <c r="R163" s="124"/>
      <c r="S163" s="124">
        <v>1</v>
      </c>
      <c r="T163" s="124"/>
      <c r="U163" s="124"/>
      <c r="V163" s="57"/>
      <c r="W163" s="124"/>
      <c r="X163" s="58"/>
      <c r="Y163" s="56" t="s">
        <v>134</v>
      </c>
      <c r="Z163" s="57"/>
      <c r="AA163" s="124"/>
      <c r="AB163" s="124"/>
      <c r="AC163" s="124"/>
      <c r="AD163" s="124"/>
      <c r="AE163" s="124"/>
      <c r="AF163" s="58"/>
      <c r="AG163" s="124"/>
      <c r="AH163" s="124"/>
      <c r="AI163" s="124"/>
      <c r="AJ163" s="124"/>
      <c r="AK163" s="124"/>
      <c r="AL163" s="124"/>
      <c r="AM163" s="57"/>
      <c r="AN163" s="124"/>
      <c r="AO163" s="124"/>
      <c r="AP163" s="124"/>
      <c r="AQ163" s="124"/>
      <c r="AR163" s="124">
        <v>1</v>
      </c>
      <c r="AS163" s="124"/>
      <c r="AT163" s="124"/>
      <c r="AU163" s="124"/>
      <c r="AV163" s="58">
        <v>1</v>
      </c>
      <c r="AW163" s="124"/>
      <c r="AX163" s="124"/>
      <c r="AY163" s="124"/>
      <c r="AZ163" s="124"/>
      <c r="BA163" s="124"/>
      <c r="BB163" s="124"/>
      <c r="BC163" s="124"/>
      <c r="BD163" s="124"/>
      <c r="BE163" s="124"/>
      <c r="BF163" s="124"/>
      <c r="BG163" s="124"/>
      <c r="BH163" s="58"/>
      <c r="BI163" s="124"/>
      <c r="BJ163" s="124"/>
      <c r="BK163" s="124"/>
      <c r="BL163" s="124"/>
      <c r="BM163" s="124"/>
      <c r="BN163" s="58"/>
      <c r="BO163" s="124">
        <v>1</v>
      </c>
      <c r="BP163" s="124">
        <v>1</v>
      </c>
      <c r="BQ163" s="124"/>
      <c r="BR163" s="124">
        <v>1</v>
      </c>
      <c r="BS163" s="124"/>
      <c r="BT163" s="58">
        <v>1</v>
      </c>
      <c r="BU163" s="75" t="s">
        <v>1360</v>
      </c>
      <c r="BW163" s="59"/>
      <c r="BX163" s="59"/>
      <c r="BY163" s="59"/>
      <c r="BZ163" s="59"/>
      <c r="CA163" s="59"/>
      <c r="CB163" s="59"/>
      <c r="CC163" s="59"/>
      <c r="CD163" s="59"/>
    </row>
    <row r="164" spans="1:82" s="51" customFormat="1" ht="37" customHeight="1" x14ac:dyDescent="0.2">
      <c r="A164" s="51">
        <v>161</v>
      </c>
      <c r="B164" s="51">
        <v>115</v>
      </c>
      <c r="C164" s="51" t="s">
        <v>132</v>
      </c>
      <c r="D164" s="57">
        <v>1</v>
      </c>
      <c r="E164" s="124"/>
      <c r="F164" s="124">
        <v>1</v>
      </c>
      <c r="G164" s="124"/>
      <c r="H164" s="124"/>
      <c r="I164" s="124">
        <v>1</v>
      </c>
      <c r="J164" s="124"/>
      <c r="K164" s="58"/>
      <c r="L164" s="124"/>
      <c r="M164" s="124"/>
      <c r="N164" s="124"/>
      <c r="O164" s="124"/>
      <c r="P164" s="124"/>
      <c r="Q164" s="124"/>
      <c r="R164" s="124"/>
      <c r="S164" s="124">
        <v>1</v>
      </c>
      <c r="T164" s="124"/>
      <c r="U164" s="124"/>
      <c r="V164" s="57"/>
      <c r="W164" s="124"/>
      <c r="X164" s="58"/>
      <c r="Y164" s="56" t="s">
        <v>81</v>
      </c>
      <c r="Z164" s="57"/>
      <c r="AA164" s="124"/>
      <c r="AB164" s="124"/>
      <c r="AC164" s="124"/>
      <c r="AD164" s="124"/>
      <c r="AE164" s="124"/>
      <c r="AF164" s="58"/>
      <c r="AG164" s="124"/>
      <c r="AH164" s="124"/>
      <c r="AI164" s="124"/>
      <c r="AJ164" s="124"/>
      <c r="AK164" s="124"/>
      <c r="AL164" s="124"/>
      <c r="AM164" s="57"/>
      <c r="AN164" s="124"/>
      <c r="AO164" s="124"/>
      <c r="AP164" s="124"/>
      <c r="AQ164" s="124"/>
      <c r="AR164" s="124"/>
      <c r="AS164" s="124"/>
      <c r="AT164" s="124"/>
      <c r="AU164" s="124"/>
      <c r="AV164" s="58">
        <v>1</v>
      </c>
      <c r="AW164" s="124"/>
      <c r="AX164" s="124"/>
      <c r="AY164" s="124"/>
      <c r="AZ164" s="124"/>
      <c r="BA164" s="124"/>
      <c r="BB164" s="124"/>
      <c r="BC164" s="124"/>
      <c r="BD164" s="124"/>
      <c r="BE164" s="124"/>
      <c r="BF164" s="124"/>
      <c r="BG164" s="124"/>
      <c r="BH164" s="58"/>
      <c r="BI164" s="124"/>
      <c r="BJ164" s="124"/>
      <c r="BK164" s="124"/>
      <c r="BL164" s="124"/>
      <c r="BM164" s="124"/>
      <c r="BN164" s="58"/>
      <c r="BO164" s="124">
        <v>1</v>
      </c>
      <c r="BP164" s="124">
        <v>1</v>
      </c>
      <c r="BQ164" s="124"/>
      <c r="BR164" s="124">
        <v>1</v>
      </c>
      <c r="BS164" s="124"/>
      <c r="BT164" s="58">
        <v>1</v>
      </c>
      <c r="BU164" s="75" t="s">
        <v>1361</v>
      </c>
      <c r="BW164" s="59"/>
      <c r="BX164" s="59"/>
      <c r="BY164" s="59"/>
      <c r="BZ164" s="59"/>
      <c r="CA164" s="59"/>
      <c r="CB164" s="59"/>
      <c r="CC164" s="59"/>
      <c r="CD164" s="59"/>
    </row>
    <row r="165" spans="1:82" s="51" customFormat="1" ht="37" customHeight="1" x14ac:dyDescent="0.2">
      <c r="A165" s="51">
        <v>162</v>
      </c>
      <c r="B165" s="51">
        <v>116</v>
      </c>
      <c r="C165" s="51" t="s">
        <v>0</v>
      </c>
      <c r="D165" s="57"/>
      <c r="E165" s="124"/>
      <c r="F165" s="124">
        <v>1</v>
      </c>
      <c r="G165" s="124"/>
      <c r="H165" s="124"/>
      <c r="I165" s="124">
        <v>1</v>
      </c>
      <c r="J165" s="124"/>
      <c r="K165" s="58"/>
      <c r="L165" s="124"/>
      <c r="M165" s="124"/>
      <c r="N165" s="124"/>
      <c r="O165" s="124"/>
      <c r="P165" s="124">
        <v>1</v>
      </c>
      <c r="Q165" s="124"/>
      <c r="R165" s="124"/>
      <c r="S165" s="124">
        <v>1</v>
      </c>
      <c r="T165" s="124">
        <v>1</v>
      </c>
      <c r="U165" s="124"/>
      <c r="V165" s="57"/>
      <c r="W165" s="124"/>
      <c r="X165" s="58"/>
      <c r="Y165" s="56" t="s">
        <v>81</v>
      </c>
      <c r="Z165" s="57"/>
      <c r="AA165" s="124"/>
      <c r="AB165" s="124"/>
      <c r="AC165" s="124"/>
      <c r="AD165" s="124"/>
      <c r="AE165" s="124"/>
      <c r="AF165" s="58"/>
      <c r="AG165" s="124"/>
      <c r="AH165" s="124"/>
      <c r="AI165" s="124"/>
      <c r="AJ165" s="124"/>
      <c r="AK165" s="124"/>
      <c r="AL165" s="124"/>
      <c r="AM165" s="57"/>
      <c r="AN165" s="124"/>
      <c r="AO165" s="124"/>
      <c r="AP165" s="124"/>
      <c r="AQ165" s="124"/>
      <c r="AR165" s="124"/>
      <c r="AS165" s="124"/>
      <c r="AT165" s="124"/>
      <c r="AU165" s="124"/>
      <c r="AV165" s="58">
        <v>1</v>
      </c>
      <c r="AW165" s="124"/>
      <c r="AX165" s="124"/>
      <c r="AY165" s="124"/>
      <c r="AZ165" s="124"/>
      <c r="BA165" s="124"/>
      <c r="BB165" s="124"/>
      <c r="BC165" s="124"/>
      <c r="BD165" s="124"/>
      <c r="BE165" s="124"/>
      <c r="BF165" s="124"/>
      <c r="BG165" s="124"/>
      <c r="BH165" s="58"/>
      <c r="BI165" s="124"/>
      <c r="BJ165" s="124"/>
      <c r="BK165" s="124"/>
      <c r="BL165" s="124"/>
      <c r="BM165" s="124"/>
      <c r="BN165" s="58"/>
      <c r="BO165" s="124">
        <v>1</v>
      </c>
      <c r="BP165" s="124">
        <v>1</v>
      </c>
      <c r="BQ165" s="124"/>
      <c r="BR165" s="124">
        <v>1</v>
      </c>
      <c r="BS165" s="124"/>
      <c r="BT165" s="58">
        <v>1</v>
      </c>
      <c r="BU165" s="75" t="s">
        <v>1362</v>
      </c>
      <c r="BW165" s="59"/>
      <c r="BX165" s="59"/>
      <c r="BY165" s="59"/>
      <c r="BZ165" s="59"/>
      <c r="CA165" s="59"/>
      <c r="CB165" s="59"/>
      <c r="CC165" s="59"/>
      <c r="CD165" s="59"/>
    </row>
    <row r="166" spans="1:82" s="51" customFormat="1" ht="37" customHeight="1" x14ac:dyDescent="0.2">
      <c r="A166" s="51">
        <v>163</v>
      </c>
      <c r="B166" s="51">
        <v>117</v>
      </c>
      <c r="C166" s="51" t="s">
        <v>0</v>
      </c>
      <c r="D166" s="57"/>
      <c r="E166" s="124"/>
      <c r="F166" s="124">
        <v>1</v>
      </c>
      <c r="G166" s="124"/>
      <c r="H166" s="124"/>
      <c r="I166" s="124">
        <v>1</v>
      </c>
      <c r="J166" s="124"/>
      <c r="K166" s="58"/>
      <c r="L166" s="124"/>
      <c r="M166" s="124"/>
      <c r="N166" s="124"/>
      <c r="O166" s="124"/>
      <c r="P166" s="124"/>
      <c r="Q166" s="124"/>
      <c r="R166" s="124"/>
      <c r="S166" s="124"/>
      <c r="T166" s="124">
        <v>1</v>
      </c>
      <c r="U166" s="124"/>
      <c r="V166" s="57"/>
      <c r="W166" s="124"/>
      <c r="X166" s="58"/>
      <c r="Y166" s="56" t="s">
        <v>81</v>
      </c>
      <c r="Z166" s="57"/>
      <c r="AA166" s="124"/>
      <c r="AB166" s="124"/>
      <c r="AC166" s="124"/>
      <c r="AD166" s="124"/>
      <c r="AE166" s="124"/>
      <c r="AF166" s="58"/>
      <c r="AG166" s="124"/>
      <c r="AH166" s="124"/>
      <c r="AI166" s="124"/>
      <c r="AJ166" s="124"/>
      <c r="AK166" s="124"/>
      <c r="AL166" s="124"/>
      <c r="AM166" s="57"/>
      <c r="AN166" s="124"/>
      <c r="AO166" s="124"/>
      <c r="AP166" s="124"/>
      <c r="AQ166" s="124"/>
      <c r="AR166" s="124"/>
      <c r="AS166" s="124"/>
      <c r="AT166" s="124"/>
      <c r="AU166" s="124"/>
      <c r="AV166" s="58">
        <v>1</v>
      </c>
      <c r="AW166" s="124"/>
      <c r="AX166" s="124"/>
      <c r="AY166" s="124"/>
      <c r="AZ166" s="124"/>
      <c r="BA166" s="124"/>
      <c r="BB166" s="124"/>
      <c r="BC166" s="124"/>
      <c r="BD166" s="124"/>
      <c r="BE166" s="124"/>
      <c r="BF166" s="124"/>
      <c r="BG166" s="124"/>
      <c r="BH166" s="58"/>
      <c r="BI166" s="124"/>
      <c r="BJ166" s="124"/>
      <c r="BK166" s="124"/>
      <c r="BL166" s="124"/>
      <c r="BM166" s="124"/>
      <c r="BN166" s="58"/>
      <c r="BO166" s="124">
        <v>1</v>
      </c>
      <c r="BP166" s="124">
        <v>1</v>
      </c>
      <c r="BQ166" s="124"/>
      <c r="BR166" s="124">
        <v>1</v>
      </c>
      <c r="BS166" s="124"/>
      <c r="BT166" s="58">
        <v>1</v>
      </c>
      <c r="BU166" s="75" t="s">
        <v>1363</v>
      </c>
      <c r="BW166" s="59"/>
      <c r="BX166" s="59"/>
      <c r="BY166" s="59"/>
      <c r="BZ166" s="59"/>
      <c r="CA166" s="59"/>
      <c r="CB166" s="59"/>
      <c r="CC166" s="59"/>
      <c r="CD166" s="59"/>
    </row>
    <row r="167" spans="1:82" s="51" customFormat="1" ht="37" customHeight="1" x14ac:dyDescent="0.2">
      <c r="A167" s="51">
        <v>164</v>
      </c>
      <c r="B167" s="51">
        <v>118</v>
      </c>
      <c r="C167" s="51" t="s">
        <v>0</v>
      </c>
      <c r="D167" s="57">
        <v>1</v>
      </c>
      <c r="E167" s="124"/>
      <c r="F167" s="124"/>
      <c r="G167" s="124"/>
      <c r="H167" s="124"/>
      <c r="I167" s="124">
        <v>1</v>
      </c>
      <c r="J167" s="124"/>
      <c r="K167" s="58"/>
      <c r="L167" s="124"/>
      <c r="M167" s="124"/>
      <c r="N167" s="124"/>
      <c r="O167" s="124"/>
      <c r="P167" s="124">
        <v>1</v>
      </c>
      <c r="Q167" s="124"/>
      <c r="R167" s="124"/>
      <c r="S167" s="124">
        <v>1</v>
      </c>
      <c r="T167" s="124"/>
      <c r="U167" s="124"/>
      <c r="V167" s="57">
        <v>1</v>
      </c>
      <c r="W167" s="124"/>
      <c r="X167" s="58"/>
      <c r="Y167" s="56" t="s">
        <v>81</v>
      </c>
      <c r="Z167" s="57"/>
      <c r="AA167" s="124"/>
      <c r="AB167" s="124"/>
      <c r="AC167" s="124"/>
      <c r="AD167" s="124"/>
      <c r="AE167" s="124"/>
      <c r="AF167" s="58"/>
      <c r="AG167" s="124"/>
      <c r="AH167" s="124"/>
      <c r="AI167" s="124"/>
      <c r="AJ167" s="124"/>
      <c r="AK167" s="124"/>
      <c r="AL167" s="124"/>
      <c r="AM167" s="57"/>
      <c r="AN167" s="124"/>
      <c r="AO167" s="124"/>
      <c r="AP167" s="124"/>
      <c r="AQ167" s="124"/>
      <c r="AR167" s="124"/>
      <c r="AS167" s="124"/>
      <c r="AT167" s="124"/>
      <c r="AU167" s="124"/>
      <c r="AV167" s="58">
        <v>1</v>
      </c>
      <c r="AW167" s="124"/>
      <c r="AX167" s="124"/>
      <c r="AY167" s="124"/>
      <c r="AZ167" s="124"/>
      <c r="BA167" s="124"/>
      <c r="BB167" s="124"/>
      <c r="BC167" s="124"/>
      <c r="BD167" s="124"/>
      <c r="BE167" s="124"/>
      <c r="BF167" s="124"/>
      <c r="BG167" s="124"/>
      <c r="BH167" s="58"/>
      <c r="BI167" s="124"/>
      <c r="BJ167" s="124"/>
      <c r="BK167" s="124"/>
      <c r="BL167" s="124"/>
      <c r="BM167" s="124"/>
      <c r="BN167" s="58"/>
      <c r="BO167" s="124">
        <v>1</v>
      </c>
      <c r="BP167" s="124">
        <v>1</v>
      </c>
      <c r="BQ167" s="124"/>
      <c r="BR167" s="124">
        <v>1</v>
      </c>
      <c r="BS167" s="124"/>
      <c r="BT167" s="58">
        <v>1</v>
      </c>
      <c r="BU167" s="75" t="s">
        <v>1364</v>
      </c>
      <c r="BW167" s="59"/>
      <c r="BX167" s="59"/>
      <c r="BY167" s="59"/>
      <c r="BZ167" s="59"/>
      <c r="CA167" s="59"/>
      <c r="CB167" s="59"/>
      <c r="CC167" s="59"/>
      <c r="CD167" s="59"/>
    </row>
    <row r="168" spans="1:82" s="51" customFormat="1" ht="37" customHeight="1" x14ac:dyDescent="0.2">
      <c r="A168" s="51">
        <v>165</v>
      </c>
      <c r="B168" s="51">
        <v>119</v>
      </c>
      <c r="C168" s="51" t="s">
        <v>0</v>
      </c>
      <c r="D168" s="57">
        <v>1</v>
      </c>
      <c r="E168" s="124"/>
      <c r="F168" s="124">
        <v>1</v>
      </c>
      <c r="G168" s="124">
        <v>1</v>
      </c>
      <c r="H168" s="124"/>
      <c r="I168" s="124">
        <v>1</v>
      </c>
      <c r="J168" s="124"/>
      <c r="K168" s="58"/>
      <c r="L168" s="124"/>
      <c r="M168" s="124"/>
      <c r="N168" s="124"/>
      <c r="O168" s="124"/>
      <c r="P168" s="124">
        <v>1</v>
      </c>
      <c r="Q168" s="124"/>
      <c r="R168" s="124"/>
      <c r="S168" s="124">
        <v>1</v>
      </c>
      <c r="T168" s="124"/>
      <c r="U168" s="124"/>
      <c r="V168" s="57"/>
      <c r="W168" s="124"/>
      <c r="X168" s="58"/>
      <c r="Y168" s="56" t="s">
        <v>81</v>
      </c>
      <c r="Z168" s="57"/>
      <c r="AA168" s="124"/>
      <c r="AB168" s="124"/>
      <c r="AC168" s="124"/>
      <c r="AD168" s="124"/>
      <c r="AE168" s="124"/>
      <c r="AF168" s="58"/>
      <c r="AG168" s="124"/>
      <c r="AH168" s="124"/>
      <c r="AI168" s="124"/>
      <c r="AJ168" s="124"/>
      <c r="AK168" s="124"/>
      <c r="AL168" s="124"/>
      <c r="AM168" s="57"/>
      <c r="AN168" s="124"/>
      <c r="AO168" s="124"/>
      <c r="AP168" s="124"/>
      <c r="AQ168" s="124"/>
      <c r="AR168" s="124"/>
      <c r="AS168" s="124"/>
      <c r="AT168" s="124"/>
      <c r="AU168" s="124"/>
      <c r="AV168" s="58">
        <v>1</v>
      </c>
      <c r="AW168" s="124"/>
      <c r="AX168" s="124"/>
      <c r="AY168" s="124"/>
      <c r="AZ168" s="124"/>
      <c r="BA168" s="124"/>
      <c r="BB168" s="124"/>
      <c r="BC168" s="124"/>
      <c r="BD168" s="124"/>
      <c r="BE168" s="124"/>
      <c r="BF168" s="124"/>
      <c r="BG168" s="124"/>
      <c r="BH168" s="58"/>
      <c r="BI168" s="124"/>
      <c r="BJ168" s="124"/>
      <c r="BK168" s="124"/>
      <c r="BL168" s="124"/>
      <c r="BM168" s="124"/>
      <c r="BN168" s="58"/>
      <c r="BO168" s="124">
        <v>1</v>
      </c>
      <c r="BP168" s="124">
        <v>1</v>
      </c>
      <c r="BQ168" s="124"/>
      <c r="BR168" s="124">
        <v>1</v>
      </c>
      <c r="BS168" s="124"/>
      <c r="BT168" s="58">
        <v>1</v>
      </c>
      <c r="BU168" s="75" t="s">
        <v>1365</v>
      </c>
      <c r="BW168" s="59"/>
      <c r="BX168" s="59"/>
      <c r="BY168" s="59"/>
      <c r="BZ168" s="59"/>
      <c r="CA168" s="59"/>
      <c r="CB168" s="59"/>
      <c r="CC168" s="59"/>
      <c r="CD168" s="59"/>
    </row>
    <row r="169" spans="1:82" s="51" customFormat="1" ht="37" customHeight="1" x14ac:dyDescent="0.2">
      <c r="A169" s="51">
        <v>166</v>
      </c>
      <c r="B169" s="51">
        <v>120</v>
      </c>
      <c r="C169" s="51" t="s">
        <v>0</v>
      </c>
      <c r="D169" s="57">
        <v>1</v>
      </c>
      <c r="E169" s="124"/>
      <c r="F169" s="124">
        <v>1</v>
      </c>
      <c r="G169" s="124">
        <v>1</v>
      </c>
      <c r="H169" s="124"/>
      <c r="I169" s="124">
        <v>1</v>
      </c>
      <c r="J169" s="124"/>
      <c r="K169" s="58"/>
      <c r="L169" s="124"/>
      <c r="M169" s="124"/>
      <c r="N169" s="124"/>
      <c r="O169" s="124"/>
      <c r="P169" s="124"/>
      <c r="Q169" s="124"/>
      <c r="R169" s="124"/>
      <c r="S169" s="124">
        <v>1</v>
      </c>
      <c r="T169" s="124"/>
      <c r="U169" s="124"/>
      <c r="V169" s="57"/>
      <c r="W169" s="124"/>
      <c r="X169" s="58"/>
      <c r="Y169" s="56" t="s">
        <v>81</v>
      </c>
      <c r="Z169" s="57"/>
      <c r="AA169" s="124"/>
      <c r="AB169" s="124"/>
      <c r="AC169" s="124"/>
      <c r="AD169" s="124"/>
      <c r="AE169" s="124"/>
      <c r="AF169" s="58"/>
      <c r="AG169" s="124"/>
      <c r="AH169" s="124"/>
      <c r="AI169" s="124"/>
      <c r="AJ169" s="124"/>
      <c r="AK169" s="124"/>
      <c r="AL169" s="124"/>
      <c r="AM169" s="57"/>
      <c r="AN169" s="124"/>
      <c r="AO169" s="124"/>
      <c r="AP169" s="124"/>
      <c r="AQ169" s="124"/>
      <c r="AR169" s="124"/>
      <c r="AS169" s="124"/>
      <c r="AT169" s="124"/>
      <c r="AU169" s="124"/>
      <c r="AV169" s="58">
        <v>1</v>
      </c>
      <c r="AW169" s="124"/>
      <c r="AX169" s="124"/>
      <c r="AY169" s="124"/>
      <c r="AZ169" s="124"/>
      <c r="BA169" s="124"/>
      <c r="BB169" s="124"/>
      <c r="BC169" s="124"/>
      <c r="BD169" s="124"/>
      <c r="BE169" s="124"/>
      <c r="BF169" s="124"/>
      <c r="BG169" s="124"/>
      <c r="BH169" s="58"/>
      <c r="BI169" s="124"/>
      <c r="BJ169" s="124"/>
      <c r="BK169" s="124"/>
      <c r="BL169" s="124"/>
      <c r="BM169" s="124"/>
      <c r="BN169" s="58"/>
      <c r="BO169" s="124">
        <v>1</v>
      </c>
      <c r="BP169" s="124">
        <v>1</v>
      </c>
      <c r="BQ169" s="124"/>
      <c r="BR169" s="124">
        <v>1</v>
      </c>
      <c r="BS169" s="124"/>
      <c r="BT169" s="58">
        <v>1</v>
      </c>
      <c r="BU169" s="75" t="s">
        <v>1366</v>
      </c>
      <c r="BW169" s="59"/>
      <c r="BX169" s="59"/>
      <c r="BY169" s="59"/>
      <c r="BZ169" s="59"/>
      <c r="CA169" s="59"/>
      <c r="CB169" s="59"/>
      <c r="CC169" s="59"/>
      <c r="CD169" s="59"/>
    </row>
    <row r="170" spans="1:82" s="51" customFormat="1" ht="37" customHeight="1" x14ac:dyDescent="0.2">
      <c r="A170" s="51">
        <v>167</v>
      </c>
      <c r="B170" s="51">
        <v>121</v>
      </c>
      <c r="C170" s="51" t="s">
        <v>135</v>
      </c>
      <c r="D170" s="57">
        <v>1</v>
      </c>
      <c r="E170" s="124"/>
      <c r="F170" s="124"/>
      <c r="G170" s="124"/>
      <c r="H170" s="124"/>
      <c r="I170" s="124">
        <v>1</v>
      </c>
      <c r="J170" s="124"/>
      <c r="K170" s="58"/>
      <c r="L170" s="124"/>
      <c r="M170" s="124"/>
      <c r="N170" s="124"/>
      <c r="O170" s="124"/>
      <c r="P170" s="124">
        <v>1</v>
      </c>
      <c r="Q170" s="124"/>
      <c r="R170" s="124"/>
      <c r="S170" s="124">
        <v>1</v>
      </c>
      <c r="T170" s="124"/>
      <c r="U170" s="124"/>
      <c r="V170" s="57"/>
      <c r="W170" s="124"/>
      <c r="X170" s="58"/>
      <c r="Y170" s="56" t="s">
        <v>81</v>
      </c>
      <c r="Z170" s="57"/>
      <c r="AA170" s="124"/>
      <c r="AB170" s="124"/>
      <c r="AC170" s="124"/>
      <c r="AD170" s="124"/>
      <c r="AE170" s="124"/>
      <c r="AF170" s="58"/>
      <c r="AG170" s="124"/>
      <c r="AH170" s="124"/>
      <c r="AI170" s="124"/>
      <c r="AJ170" s="124"/>
      <c r="AK170" s="124"/>
      <c r="AL170" s="124"/>
      <c r="AM170" s="57"/>
      <c r="AN170" s="124"/>
      <c r="AO170" s="124"/>
      <c r="AP170" s="124"/>
      <c r="AQ170" s="124"/>
      <c r="AR170" s="124"/>
      <c r="AS170" s="124"/>
      <c r="AT170" s="124"/>
      <c r="AU170" s="124"/>
      <c r="AV170" s="58">
        <v>1</v>
      </c>
      <c r="AW170" s="124"/>
      <c r="AX170" s="124"/>
      <c r="AY170" s="124"/>
      <c r="AZ170" s="124"/>
      <c r="BA170" s="124"/>
      <c r="BB170" s="124"/>
      <c r="BC170" s="124"/>
      <c r="BD170" s="124"/>
      <c r="BE170" s="124"/>
      <c r="BF170" s="124"/>
      <c r="BG170" s="124"/>
      <c r="BH170" s="58"/>
      <c r="BI170" s="124"/>
      <c r="BJ170" s="124"/>
      <c r="BK170" s="124"/>
      <c r="BL170" s="124"/>
      <c r="BM170" s="124"/>
      <c r="BN170" s="58"/>
      <c r="BO170" s="124">
        <v>1</v>
      </c>
      <c r="BP170" s="124">
        <v>1</v>
      </c>
      <c r="BQ170" s="124"/>
      <c r="BR170" s="124">
        <v>1</v>
      </c>
      <c r="BS170" s="124"/>
      <c r="BT170" s="58">
        <v>1</v>
      </c>
      <c r="BU170" s="75" t="s">
        <v>1367</v>
      </c>
      <c r="BW170" s="59"/>
      <c r="BX170" s="59"/>
      <c r="BY170" s="59"/>
      <c r="BZ170" s="59"/>
      <c r="CA170" s="59"/>
      <c r="CB170" s="59"/>
      <c r="CC170" s="59"/>
      <c r="CD170" s="59"/>
    </row>
    <row r="171" spans="1:82" s="51" customFormat="1" ht="37" customHeight="1" x14ac:dyDescent="0.2">
      <c r="A171" s="51">
        <v>168</v>
      </c>
      <c r="B171" s="51">
        <v>122</v>
      </c>
      <c r="C171" s="51" t="s">
        <v>135</v>
      </c>
      <c r="D171" s="57"/>
      <c r="E171" s="124"/>
      <c r="F171" s="124">
        <v>1</v>
      </c>
      <c r="G171" s="124"/>
      <c r="H171" s="124"/>
      <c r="I171" s="124">
        <v>1</v>
      </c>
      <c r="J171" s="124"/>
      <c r="K171" s="58"/>
      <c r="L171" s="124"/>
      <c r="M171" s="124"/>
      <c r="N171" s="124"/>
      <c r="O171" s="124"/>
      <c r="P171" s="124">
        <v>1</v>
      </c>
      <c r="Q171" s="124"/>
      <c r="R171" s="124"/>
      <c r="S171" s="124">
        <v>1</v>
      </c>
      <c r="T171" s="124"/>
      <c r="U171" s="124"/>
      <c r="V171" s="57"/>
      <c r="W171" s="124"/>
      <c r="X171" s="58"/>
      <c r="Y171" s="56" t="s">
        <v>81</v>
      </c>
      <c r="Z171" s="57"/>
      <c r="AA171" s="124"/>
      <c r="AB171" s="124"/>
      <c r="AC171" s="124"/>
      <c r="AD171" s="124"/>
      <c r="AE171" s="124"/>
      <c r="AF171" s="58"/>
      <c r="AG171" s="124"/>
      <c r="AH171" s="124"/>
      <c r="AI171" s="124"/>
      <c r="AJ171" s="124"/>
      <c r="AK171" s="124"/>
      <c r="AL171" s="124"/>
      <c r="AM171" s="57"/>
      <c r="AN171" s="124"/>
      <c r="AO171" s="124"/>
      <c r="AP171" s="124"/>
      <c r="AQ171" s="124"/>
      <c r="AR171" s="124"/>
      <c r="AS171" s="124"/>
      <c r="AT171" s="124"/>
      <c r="AU171" s="124"/>
      <c r="AV171" s="58">
        <v>1</v>
      </c>
      <c r="AW171" s="124"/>
      <c r="AX171" s="124"/>
      <c r="AY171" s="124"/>
      <c r="AZ171" s="124"/>
      <c r="BA171" s="124"/>
      <c r="BB171" s="124"/>
      <c r="BC171" s="124"/>
      <c r="BD171" s="124"/>
      <c r="BE171" s="124"/>
      <c r="BF171" s="124"/>
      <c r="BG171" s="124"/>
      <c r="BH171" s="58"/>
      <c r="BI171" s="124"/>
      <c r="BJ171" s="124"/>
      <c r="BK171" s="124"/>
      <c r="BL171" s="124"/>
      <c r="BM171" s="124"/>
      <c r="BN171" s="58"/>
      <c r="BO171" s="124">
        <v>1</v>
      </c>
      <c r="BP171" s="124">
        <v>1</v>
      </c>
      <c r="BQ171" s="124"/>
      <c r="BR171" s="124">
        <v>1</v>
      </c>
      <c r="BS171" s="124"/>
      <c r="BT171" s="58">
        <v>1</v>
      </c>
      <c r="BU171" s="75" t="s">
        <v>1368</v>
      </c>
      <c r="BW171" s="59"/>
      <c r="BX171" s="59"/>
      <c r="BY171" s="59"/>
      <c r="BZ171" s="59"/>
      <c r="CA171" s="59"/>
      <c r="CB171" s="59"/>
      <c r="CC171" s="59"/>
      <c r="CD171" s="59"/>
    </row>
    <row r="172" spans="1:82" s="51" customFormat="1" ht="37" customHeight="1" x14ac:dyDescent="0.2">
      <c r="A172" s="51">
        <v>169</v>
      </c>
      <c r="B172" s="51">
        <v>123</v>
      </c>
      <c r="C172" s="51" t="s">
        <v>135</v>
      </c>
      <c r="D172" s="57"/>
      <c r="E172" s="124"/>
      <c r="F172" s="124">
        <v>1</v>
      </c>
      <c r="G172" s="124"/>
      <c r="H172" s="124"/>
      <c r="I172" s="124">
        <v>1</v>
      </c>
      <c r="J172" s="124"/>
      <c r="K172" s="58"/>
      <c r="L172" s="124"/>
      <c r="M172" s="124"/>
      <c r="N172" s="124"/>
      <c r="O172" s="124"/>
      <c r="P172" s="124">
        <v>1</v>
      </c>
      <c r="Q172" s="124"/>
      <c r="R172" s="124"/>
      <c r="S172" s="124">
        <v>1</v>
      </c>
      <c r="T172" s="124"/>
      <c r="U172" s="124"/>
      <c r="V172" s="57"/>
      <c r="W172" s="124"/>
      <c r="X172" s="58"/>
      <c r="Y172" s="56" t="s">
        <v>81</v>
      </c>
      <c r="Z172" s="57"/>
      <c r="AA172" s="124"/>
      <c r="AB172" s="124"/>
      <c r="AC172" s="124"/>
      <c r="AD172" s="124"/>
      <c r="AE172" s="124"/>
      <c r="AF172" s="58"/>
      <c r="AG172" s="124"/>
      <c r="AH172" s="124"/>
      <c r="AI172" s="124"/>
      <c r="AJ172" s="124"/>
      <c r="AK172" s="124"/>
      <c r="AL172" s="124"/>
      <c r="AM172" s="57"/>
      <c r="AN172" s="124"/>
      <c r="AO172" s="124"/>
      <c r="AP172" s="124"/>
      <c r="AQ172" s="124"/>
      <c r="AR172" s="124"/>
      <c r="AS172" s="124"/>
      <c r="AT172" s="124"/>
      <c r="AU172" s="124"/>
      <c r="AV172" s="58">
        <v>1</v>
      </c>
      <c r="AW172" s="124"/>
      <c r="AX172" s="124"/>
      <c r="AY172" s="124"/>
      <c r="AZ172" s="124"/>
      <c r="BA172" s="124"/>
      <c r="BB172" s="124"/>
      <c r="BC172" s="124"/>
      <c r="BD172" s="124"/>
      <c r="BE172" s="124"/>
      <c r="BF172" s="124"/>
      <c r="BG172" s="124"/>
      <c r="BH172" s="58"/>
      <c r="BI172" s="124"/>
      <c r="BJ172" s="124"/>
      <c r="BK172" s="124"/>
      <c r="BL172" s="124"/>
      <c r="BM172" s="124"/>
      <c r="BN172" s="58"/>
      <c r="BO172" s="124">
        <v>1</v>
      </c>
      <c r="BP172" s="124">
        <v>1</v>
      </c>
      <c r="BQ172" s="124"/>
      <c r="BR172" s="124">
        <v>1</v>
      </c>
      <c r="BS172" s="124"/>
      <c r="BT172" s="58">
        <v>1</v>
      </c>
      <c r="BU172" s="75" t="s">
        <v>1369</v>
      </c>
      <c r="BW172" s="59"/>
      <c r="BX172" s="59"/>
      <c r="BY172" s="59"/>
      <c r="BZ172" s="59"/>
      <c r="CA172" s="59"/>
      <c r="CB172" s="59"/>
      <c r="CC172" s="59"/>
      <c r="CD172" s="59"/>
    </row>
    <row r="173" spans="1:82" s="51" customFormat="1" ht="37" customHeight="1" x14ac:dyDescent="0.2">
      <c r="A173" s="51">
        <v>170</v>
      </c>
      <c r="B173" s="51">
        <v>124</v>
      </c>
      <c r="C173" s="51" t="s">
        <v>135</v>
      </c>
      <c r="D173" s="57"/>
      <c r="E173" s="124"/>
      <c r="F173" s="124">
        <v>1</v>
      </c>
      <c r="G173" s="124">
        <v>1</v>
      </c>
      <c r="H173" s="124"/>
      <c r="I173" s="124">
        <v>1</v>
      </c>
      <c r="J173" s="124"/>
      <c r="K173" s="58"/>
      <c r="L173" s="124"/>
      <c r="M173" s="124"/>
      <c r="N173" s="124"/>
      <c r="O173" s="124"/>
      <c r="P173" s="124">
        <v>1</v>
      </c>
      <c r="Q173" s="124"/>
      <c r="R173" s="124"/>
      <c r="S173" s="124">
        <v>1</v>
      </c>
      <c r="T173" s="124"/>
      <c r="U173" s="124"/>
      <c r="V173" s="57"/>
      <c r="W173" s="124"/>
      <c r="X173" s="58"/>
      <c r="Y173" s="56" t="s">
        <v>81</v>
      </c>
      <c r="Z173" s="57"/>
      <c r="AA173" s="124"/>
      <c r="AB173" s="124"/>
      <c r="AC173" s="124"/>
      <c r="AD173" s="124"/>
      <c r="AE173" s="124"/>
      <c r="AF173" s="58"/>
      <c r="AG173" s="124"/>
      <c r="AH173" s="124"/>
      <c r="AI173" s="124"/>
      <c r="AJ173" s="124"/>
      <c r="AK173" s="124"/>
      <c r="AL173" s="124"/>
      <c r="AM173" s="57"/>
      <c r="AN173" s="124"/>
      <c r="AO173" s="124"/>
      <c r="AP173" s="124"/>
      <c r="AQ173" s="124"/>
      <c r="AR173" s="124"/>
      <c r="AS173" s="124"/>
      <c r="AT173" s="124"/>
      <c r="AU173" s="124"/>
      <c r="AV173" s="58">
        <v>1</v>
      </c>
      <c r="AW173" s="124"/>
      <c r="AX173" s="124"/>
      <c r="AY173" s="124"/>
      <c r="AZ173" s="124"/>
      <c r="BA173" s="124"/>
      <c r="BB173" s="124"/>
      <c r="BC173" s="124"/>
      <c r="BD173" s="124"/>
      <c r="BE173" s="124"/>
      <c r="BF173" s="124"/>
      <c r="BG173" s="124"/>
      <c r="BH173" s="58"/>
      <c r="BI173" s="124"/>
      <c r="BJ173" s="124"/>
      <c r="BK173" s="124"/>
      <c r="BL173" s="124"/>
      <c r="BM173" s="124"/>
      <c r="BN173" s="58"/>
      <c r="BO173" s="124">
        <v>1</v>
      </c>
      <c r="BP173" s="124">
        <v>1</v>
      </c>
      <c r="BQ173" s="124"/>
      <c r="BR173" s="124">
        <v>1</v>
      </c>
      <c r="BS173" s="124"/>
      <c r="BT173" s="58">
        <v>1</v>
      </c>
      <c r="BU173" s="75" t="s">
        <v>1370</v>
      </c>
      <c r="BW173" s="59"/>
      <c r="BX173" s="59"/>
      <c r="BY173" s="59"/>
      <c r="BZ173" s="59"/>
      <c r="CA173" s="59"/>
      <c r="CB173" s="59"/>
      <c r="CC173" s="59"/>
      <c r="CD173" s="59"/>
    </row>
    <row r="174" spans="1:82" s="51" customFormat="1" ht="37" customHeight="1" x14ac:dyDescent="0.2">
      <c r="A174" s="51">
        <v>171</v>
      </c>
      <c r="B174" s="51">
        <v>125</v>
      </c>
      <c r="C174" s="51" t="s">
        <v>135</v>
      </c>
      <c r="D174" s="57"/>
      <c r="E174" s="124">
        <v>1</v>
      </c>
      <c r="F174" s="124"/>
      <c r="G174" s="124">
        <v>1</v>
      </c>
      <c r="H174" s="124"/>
      <c r="I174" s="124">
        <v>1</v>
      </c>
      <c r="J174" s="124"/>
      <c r="K174" s="58"/>
      <c r="L174" s="124"/>
      <c r="M174" s="124"/>
      <c r="N174" s="124"/>
      <c r="O174" s="124"/>
      <c r="P174" s="124">
        <v>1</v>
      </c>
      <c r="Q174" s="124"/>
      <c r="R174" s="124"/>
      <c r="S174" s="124"/>
      <c r="T174" s="124"/>
      <c r="U174" s="124"/>
      <c r="V174" s="57"/>
      <c r="W174" s="124"/>
      <c r="X174" s="58"/>
      <c r="Y174" s="56" t="s">
        <v>81</v>
      </c>
      <c r="Z174" s="57"/>
      <c r="AA174" s="124"/>
      <c r="AB174" s="124"/>
      <c r="AC174" s="124"/>
      <c r="AD174" s="124"/>
      <c r="AE174" s="124"/>
      <c r="AF174" s="58"/>
      <c r="AG174" s="124"/>
      <c r="AH174" s="124"/>
      <c r="AI174" s="124"/>
      <c r="AJ174" s="124"/>
      <c r="AK174" s="124"/>
      <c r="AL174" s="124"/>
      <c r="AM174" s="57"/>
      <c r="AN174" s="124"/>
      <c r="AO174" s="124"/>
      <c r="AP174" s="124"/>
      <c r="AQ174" s="124"/>
      <c r="AR174" s="124"/>
      <c r="AS174" s="124"/>
      <c r="AT174" s="124"/>
      <c r="AU174" s="124"/>
      <c r="AV174" s="58">
        <v>1</v>
      </c>
      <c r="AW174" s="124"/>
      <c r="AX174" s="124"/>
      <c r="AY174" s="124"/>
      <c r="AZ174" s="124"/>
      <c r="BA174" s="124"/>
      <c r="BB174" s="124"/>
      <c r="BC174" s="124"/>
      <c r="BD174" s="124"/>
      <c r="BE174" s="124"/>
      <c r="BF174" s="124"/>
      <c r="BG174" s="124"/>
      <c r="BH174" s="58"/>
      <c r="BI174" s="124"/>
      <c r="BJ174" s="124"/>
      <c r="BK174" s="124"/>
      <c r="BL174" s="124"/>
      <c r="BM174" s="124"/>
      <c r="BN174" s="58"/>
      <c r="BO174" s="124">
        <v>1</v>
      </c>
      <c r="BP174" s="124">
        <v>1</v>
      </c>
      <c r="BQ174" s="124"/>
      <c r="BR174" s="124">
        <v>1</v>
      </c>
      <c r="BS174" s="124"/>
      <c r="BT174" s="58">
        <v>1</v>
      </c>
      <c r="BU174" s="75" t="s">
        <v>1371</v>
      </c>
      <c r="BW174" s="59"/>
      <c r="BX174" s="59"/>
      <c r="BY174" s="59"/>
      <c r="BZ174" s="59"/>
      <c r="CA174" s="59"/>
      <c r="CB174" s="59"/>
      <c r="CC174" s="59"/>
      <c r="CD174" s="59"/>
    </row>
    <row r="175" spans="1:82" s="51" customFormat="1" ht="37" customHeight="1" x14ac:dyDescent="0.2">
      <c r="A175" s="51">
        <v>172</v>
      </c>
      <c r="B175" s="51">
        <v>126</v>
      </c>
      <c r="C175" s="51" t="s">
        <v>135</v>
      </c>
      <c r="D175" s="57">
        <v>1</v>
      </c>
      <c r="E175" s="124">
        <v>1</v>
      </c>
      <c r="F175" s="124">
        <v>1</v>
      </c>
      <c r="G175" s="124"/>
      <c r="H175" s="124"/>
      <c r="I175" s="124">
        <v>1</v>
      </c>
      <c r="J175" s="124"/>
      <c r="K175" s="58"/>
      <c r="L175" s="124"/>
      <c r="M175" s="124"/>
      <c r="N175" s="124"/>
      <c r="O175" s="124"/>
      <c r="P175" s="124">
        <v>1</v>
      </c>
      <c r="Q175" s="124"/>
      <c r="R175" s="124"/>
      <c r="S175" s="124">
        <v>1</v>
      </c>
      <c r="T175" s="124"/>
      <c r="U175" s="124"/>
      <c r="V175" s="57"/>
      <c r="W175" s="124"/>
      <c r="X175" s="58"/>
      <c r="Y175" s="56" t="s">
        <v>81</v>
      </c>
      <c r="Z175" s="57"/>
      <c r="AA175" s="124"/>
      <c r="AB175" s="124"/>
      <c r="AC175" s="124"/>
      <c r="AD175" s="124"/>
      <c r="AE175" s="124"/>
      <c r="AF175" s="58"/>
      <c r="AG175" s="124"/>
      <c r="AH175" s="124"/>
      <c r="AI175" s="124"/>
      <c r="AJ175" s="124"/>
      <c r="AK175" s="124"/>
      <c r="AL175" s="124"/>
      <c r="AM175" s="57"/>
      <c r="AN175" s="124"/>
      <c r="AO175" s="124"/>
      <c r="AP175" s="124"/>
      <c r="AQ175" s="124"/>
      <c r="AR175" s="124"/>
      <c r="AS175" s="124"/>
      <c r="AT175" s="124"/>
      <c r="AU175" s="124"/>
      <c r="AV175" s="58">
        <v>1</v>
      </c>
      <c r="AW175" s="124"/>
      <c r="AX175" s="124"/>
      <c r="AY175" s="124"/>
      <c r="AZ175" s="124"/>
      <c r="BA175" s="124"/>
      <c r="BB175" s="124"/>
      <c r="BC175" s="124"/>
      <c r="BD175" s="124"/>
      <c r="BE175" s="124"/>
      <c r="BF175" s="124"/>
      <c r="BG175" s="124"/>
      <c r="BH175" s="58"/>
      <c r="BI175" s="124"/>
      <c r="BJ175" s="124"/>
      <c r="BK175" s="124"/>
      <c r="BL175" s="124"/>
      <c r="BM175" s="124"/>
      <c r="BN175" s="58"/>
      <c r="BO175" s="124">
        <v>1</v>
      </c>
      <c r="BP175" s="124">
        <v>1</v>
      </c>
      <c r="BQ175" s="124"/>
      <c r="BR175" s="124">
        <v>1</v>
      </c>
      <c r="BS175" s="124"/>
      <c r="BT175" s="58">
        <v>1</v>
      </c>
      <c r="BU175" s="75" t="s">
        <v>1372</v>
      </c>
      <c r="BW175" s="59"/>
      <c r="BX175" s="59"/>
      <c r="BY175" s="59"/>
      <c r="BZ175" s="59"/>
      <c r="CA175" s="59"/>
      <c r="CB175" s="59"/>
      <c r="CC175" s="59"/>
      <c r="CD175" s="59"/>
    </row>
    <row r="176" spans="1:82" s="51" customFormat="1" ht="37" customHeight="1" x14ac:dyDescent="0.2">
      <c r="A176" s="51">
        <v>173</v>
      </c>
      <c r="B176" s="51">
        <v>127</v>
      </c>
      <c r="C176" s="51" t="s">
        <v>135</v>
      </c>
      <c r="D176" s="57">
        <v>1</v>
      </c>
      <c r="E176" s="124"/>
      <c r="F176" s="124">
        <v>1</v>
      </c>
      <c r="G176" s="124"/>
      <c r="H176" s="124"/>
      <c r="I176" s="124">
        <v>1</v>
      </c>
      <c r="J176" s="124"/>
      <c r="K176" s="58"/>
      <c r="L176" s="124"/>
      <c r="M176" s="124"/>
      <c r="N176" s="124"/>
      <c r="O176" s="124"/>
      <c r="P176" s="124">
        <v>1</v>
      </c>
      <c r="Q176" s="124"/>
      <c r="R176" s="124"/>
      <c r="S176" s="124">
        <v>1</v>
      </c>
      <c r="T176" s="124"/>
      <c r="U176" s="124"/>
      <c r="V176" s="57"/>
      <c r="W176" s="124"/>
      <c r="X176" s="58"/>
      <c r="Y176" s="56" t="s">
        <v>81</v>
      </c>
      <c r="Z176" s="57"/>
      <c r="AA176" s="124"/>
      <c r="AB176" s="124"/>
      <c r="AC176" s="124"/>
      <c r="AD176" s="124"/>
      <c r="AE176" s="124"/>
      <c r="AF176" s="58"/>
      <c r="AG176" s="124"/>
      <c r="AH176" s="124"/>
      <c r="AI176" s="124"/>
      <c r="AJ176" s="124"/>
      <c r="AK176" s="124"/>
      <c r="AL176" s="124"/>
      <c r="AM176" s="57"/>
      <c r="AN176" s="124"/>
      <c r="AO176" s="124"/>
      <c r="AP176" s="124"/>
      <c r="AQ176" s="124"/>
      <c r="AR176" s="124"/>
      <c r="AS176" s="124"/>
      <c r="AT176" s="124"/>
      <c r="AU176" s="124"/>
      <c r="AV176" s="58">
        <v>1</v>
      </c>
      <c r="AW176" s="124"/>
      <c r="AX176" s="124"/>
      <c r="AY176" s="124"/>
      <c r="AZ176" s="124"/>
      <c r="BA176" s="124"/>
      <c r="BB176" s="124"/>
      <c r="BC176" s="124"/>
      <c r="BD176" s="124"/>
      <c r="BE176" s="124"/>
      <c r="BF176" s="124"/>
      <c r="BG176" s="124"/>
      <c r="BH176" s="58"/>
      <c r="BI176" s="124"/>
      <c r="BJ176" s="124"/>
      <c r="BK176" s="124"/>
      <c r="BL176" s="124"/>
      <c r="BM176" s="124"/>
      <c r="BN176" s="58"/>
      <c r="BO176" s="124">
        <v>1</v>
      </c>
      <c r="BP176" s="124">
        <v>1</v>
      </c>
      <c r="BQ176" s="124"/>
      <c r="BR176" s="124">
        <v>1</v>
      </c>
      <c r="BS176" s="124"/>
      <c r="BT176" s="58">
        <v>1</v>
      </c>
      <c r="BU176" s="75" t="s">
        <v>1373</v>
      </c>
      <c r="BW176" s="59"/>
      <c r="BX176" s="59"/>
      <c r="BY176" s="59"/>
      <c r="BZ176" s="59"/>
      <c r="CA176" s="59"/>
      <c r="CB176" s="59"/>
      <c r="CC176" s="59"/>
      <c r="CD176" s="59"/>
    </row>
    <row r="177" spans="1:82" s="51" customFormat="1" ht="37" customHeight="1" x14ac:dyDescent="0.2">
      <c r="A177" s="51">
        <v>174</v>
      </c>
      <c r="B177" s="51">
        <v>128</v>
      </c>
      <c r="C177" s="51" t="s">
        <v>135</v>
      </c>
      <c r="D177" s="57">
        <v>1</v>
      </c>
      <c r="E177" s="124"/>
      <c r="F177" s="124">
        <v>1</v>
      </c>
      <c r="G177" s="124"/>
      <c r="H177" s="124"/>
      <c r="I177" s="124">
        <v>1</v>
      </c>
      <c r="J177" s="124"/>
      <c r="K177" s="58"/>
      <c r="L177" s="124"/>
      <c r="M177" s="124"/>
      <c r="N177" s="124"/>
      <c r="O177" s="124"/>
      <c r="P177" s="124"/>
      <c r="Q177" s="124"/>
      <c r="R177" s="124"/>
      <c r="S177" s="124">
        <v>1</v>
      </c>
      <c r="T177" s="124"/>
      <c r="U177" s="124"/>
      <c r="V177" s="57"/>
      <c r="W177" s="124"/>
      <c r="X177" s="58"/>
      <c r="Y177" s="56" t="s">
        <v>81</v>
      </c>
      <c r="Z177" s="57"/>
      <c r="AA177" s="124"/>
      <c r="AB177" s="124"/>
      <c r="AC177" s="124"/>
      <c r="AD177" s="124"/>
      <c r="AE177" s="124"/>
      <c r="AF177" s="58"/>
      <c r="AG177" s="124"/>
      <c r="AH177" s="124"/>
      <c r="AI177" s="124"/>
      <c r="AJ177" s="124"/>
      <c r="AK177" s="124"/>
      <c r="AL177" s="124"/>
      <c r="AM177" s="57"/>
      <c r="AN177" s="124"/>
      <c r="AO177" s="124"/>
      <c r="AP177" s="124"/>
      <c r="AQ177" s="124"/>
      <c r="AR177" s="124"/>
      <c r="AS177" s="124"/>
      <c r="AT177" s="124"/>
      <c r="AU177" s="124"/>
      <c r="AV177" s="58">
        <v>1</v>
      </c>
      <c r="AW177" s="124"/>
      <c r="AX177" s="124"/>
      <c r="AY177" s="124"/>
      <c r="AZ177" s="124"/>
      <c r="BA177" s="124"/>
      <c r="BB177" s="124"/>
      <c r="BC177" s="124"/>
      <c r="BD177" s="124"/>
      <c r="BE177" s="124"/>
      <c r="BF177" s="124"/>
      <c r="BG177" s="124"/>
      <c r="BH177" s="58"/>
      <c r="BI177" s="124"/>
      <c r="BJ177" s="124"/>
      <c r="BK177" s="124"/>
      <c r="BL177" s="124"/>
      <c r="BM177" s="124"/>
      <c r="BN177" s="58"/>
      <c r="BO177" s="124">
        <v>1</v>
      </c>
      <c r="BP177" s="124">
        <v>1</v>
      </c>
      <c r="BQ177" s="124"/>
      <c r="BR177" s="124">
        <v>1</v>
      </c>
      <c r="BS177" s="124"/>
      <c r="BT177" s="58">
        <v>1</v>
      </c>
      <c r="BU177" s="75" t="s">
        <v>1374</v>
      </c>
      <c r="BW177" s="59"/>
      <c r="BX177" s="59"/>
      <c r="BY177" s="59"/>
      <c r="BZ177" s="59"/>
      <c r="CA177" s="59"/>
      <c r="CB177" s="59"/>
      <c r="CC177" s="59"/>
      <c r="CD177" s="59"/>
    </row>
    <row r="178" spans="1:82" s="51" customFormat="1" ht="37" customHeight="1" x14ac:dyDescent="0.2">
      <c r="A178" s="51">
        <v>175</v>
      </c>
      <c r="B178" s="51">
        <v>129</v>
      </c>
      <c r="C178" s="51" t="s">
        <v>135</v>
      </c>
      <c r="D178" s="57"/>
      <c r="E178" s="124"/>
      <c r="F178" s="124">
        <v>1</v>
      </c>
      <c r="G178" s="124"/>
      <c r="H178" s="124"/>
      <c r="I178" s="124">
        <v>1</v>
      </c>
      <c r="J178" s="124"/>
      <c r="K178" s="58"/>
      <c r="L178" s="124"/>
      <c r="M178" s="124"/>
      <c r="N178" s="124"/>
      <c r="O178" s="124"/>
      <c r="P178" s="124"/>
      <c r="Q178" s="124"/>
      <c r="R178" s="124"/>
      <c r="S178" s="124">
        <v>1</v>
      </c>
      <c r="T178" s="124"/>
      <c r="U178" s="124"/>
      <c r="V178" s="57"/>
      <c r="W178" s="124"/>
      <c r="X178" s="58"/>
      <c r="Y178" s="56" t="s">
        <v>81</v>
      </c>
      <c r="Z178" s="57"/>
      <c r="AA178" s="124"/>
      <c r="AB178" s="124"/>
      <c r="AC178" s="124"/>
      <c r="AD178" s="124"/>
      <c r="AE178" s="124"/>
      <c r="AF178" s="58"/>
      <c r="AG178" s="124"/>
      <c r="AH178" s="124"/>
      <c r="AI178" s="124"/>
      <c r="AJ178" s="124"/>
      <c r="AK178" s="124"/>
      <c r="AL178" s="124"/>
      <c r="AM178" s="57"/>
      <c r="AN178" s="124"/>
      <c r="AO178" s="124"/>
      <c r="AP178" s="124"/>
      <c r="AQ178" s="124"/>
      <c r="AR178" s="124"/>
      <c r="AS178" s="124"/>
      <c r="AT178" s="124"/>
      <c r="AU178" s="124"/>
      <c r="AV178" s="58">
        <v>1</v>
      </c>
      <c r="AW178" s="124"/>
      <c r="AX178" s="124"/>
      <c r="AY178" s="124"/>
      <c r="AZ178" s="124"/>
      <c r="BA178" s="124"/>
      <c r="BB178" s="124"/>
      <c r="BC178" s="124"/>
      <c r="BD178" s="124"/>
      <c r="BE178" s="124"/>
      <c r="BF178" s="124"/>
      <c r="BG178" s="124"/>
      <c r="BH178" s="58"/>
      <c r="BI178" s="124"/>
      <c r="BJ178" s="124"/>
      <c r="BK178" s="124"/>
      <c r="BL178" s="124"/>
      <c r="BM178" s="124"/>
      <c r="BN178" s="58"/>
      <c r="BO178" s="124">
        <v>1</v>
      </c>
      <c r="BP178" s="124">
        <v>1</v>
      </c>
      <c r="BQ178" s="124"/>
      <c r="BR178" s="124">
        <v>1</v>
      </c>
      <c r="BS178" s="124"/>
      <c r="BT178" s="58">
        <v>1</v>
      </c>
      <c r="BU178" s="75" t="s">
        <v>1375</v>
      </c>
      <c r="BW178" s="59"/>
      <c r="BX178" s="59"/>
      <c r="BY178" s="59"/>
      <c r="BZ178" s="59"/>
      <c r="CA178" s="59"/>
      <c r="CB178" s="59"/>
      <c r="CC178" s="59"/>
      <c r="CD178" s="59"/>
    </row>
    <row r="179" spans="1:82" s="51" customFormat="1" ht="37" customHeight="1" x14ac:dyDescent="0.2">
      <c r="A179" s="51">
        <v>176</v>
      </c>
      <c r="B179" s="51">
        <v>130</v>
      </c>
      <c r="C179" s="51" t="s">
        <v>135</v>
      </c>
      <c r="D179" s="57"/>
      <c r="E179" s="124"/>
      <c r="F179" s="124">
        <v>1</v>
      </c>
      <c r="G179" s="124"/>
      <c r="H179" s="124"/>
      <c r="I179" s="124">
        <v>1</v>
      </c>
      <c r="J179" s="124"/>
      <c r="K179" s="58"/>
      <c r="L179" s="124"/>
      <c r="M179" s="124"/>
      <c r="N179" s="124">
        <v>1</v>
      </c>
      <c r="O179" s="124"/>
      <c r="P179" s="124">
        <v>1</v>
      </c>
      <c r="Q179" s="124"/>
      <c r="R179" s="124"/>
      <c r="S179" s="124">
        <v>1</v>
      </c>
      <c r="T179" s="124"/>
      <c r="U179" s="124"/>
      <c r="V179" s="57"/>
      <c r="W179" s="124"/>
      <c r="X179" s="58"/>
      <c r="Y179" s="56" t="s">
        <v>81</v>
      </c>
      <c r="Z179" s="57"/>
      <c r="AA179" s="124"/>
      <c r="AB179" s="124"/>
      <c r="AC179" s="124"/>
      <c r="AD179" s="124"/>
      <c r="AE179" s="124"/>
      <c r="AF179" s="58"/>
      <c r="AG179" s="124"/>
      <c r="AH179" s="124"/>
      <c r="AI179" s="124"/>
      <c r="AJ179" s="124"/>
      <c r="AK179" s="124"/>
      <c r="AL179" s="124"/>
      <c r="AM179" s="57"/>
      <c r="AN179" s="124"/>
      <c r="AO179" s="124"/>
      <c r="AP179" s="124"/>
      <c r="AQ179" s="124"/>
      <c r="AR179" s="124"/>
      <c r="AS179" s="124"/>
      <c r="AT179" s="124"/>
      <c r="AU179" s="124"/>
      <c r="AV179" s="58">
        <v>1</v>
      </c>
      <c r="AW179" s="124"/>
      <c r="AX179" s="124"/>
      <c r="AY179" s="124"/>
      <c r="AZ179" s="124"/>
      <c r="BA179" s="124"/>
      <c r="BB179" s="124"/>
      <c r="BC179" s="124"/>
      <c r="BD179" s="124"/>
      <c r="BE179" s="124"/>
      <c r="BF179" s="124"/>
      <c r="BG179" s="124"/>
      <c r="BH179" s="58"/>
      <c r="BI179" s="124"/>
      <c r="BJ179" s="124"/>
      <c r="BK179" s="124"/>
      <c r="BL179" s="124"/>
      <c r="BM179" s="124"/>
      <c r="BN179" s="58"/>
      <c r="BO179" s="124">
        <v>1</v>
      </c>
      <c r="BP179" s="124">
        <v>1</v>
      </c>
      <c r="BQ179" s="124"/>
      <c r="BR179" s="124">
        <v>1</v>
      </c>
      <c r="BS179" s="124"/>
      <c r="BT179" s="58">
        <v>1</v>
      </c>
      <c r="BU179" s="75" t="s">
        <v>1376</v>
      </c>
      <c r="BW179" s="59"/>
      <c r="BX179" s="59"/>
      <c r="BY179" s="59"/>
      <c r="BZ179" s="59"/>
      <c r="CA179" s="59"/>
      <c r="CB179" s="59"/>
      <c r="CC179" s="59"/>
      <c r="CD179" s="59"/>
    </row>
    <row r="180" spans="1:82" s="51" customFormat="1" ht="37" customHeight="1" x14ac:dyDescent="0.2">
      <c r="A180" s="51">
        <v>177</v>
      </c>
      <c r="B180" s="51">
        <v>131</v>
      </c>
      <c r="C180" s="51" t="s">
        <v>135</v>
      </c>
      <c r="D180" s="57"/>
      <c r="E180" s="124"/>
      <c r="F180" s="124">
        <v>1</v>
      </c>
      <c r="G180" s="124"/>
      <c r="H180" s="124"/>
      <c r="I180" s="124">
        <v>1</v>
      </c>
      <c r="J180" s="124"/>
      <c r="K180" s="58"/>
      <c r="L180" s="124"/>
      <c r="M180" s="124"/>
      <c r="N180" s="124"/>
      <c r="O180" s="124"/>
      <c r="P180" s="124"/>
      <c r="Q180" s="124"/>
      <c r="R180" s="124"/>
      <c r="S180" s="124">
        <v>1</v>
      </c>
      <c r="T180" s="124"/>
      <c r="U180" s="124"/>
      <c r="V180" s="57"/>
      <c r="W180" s="124"/>
      <c r="X180" s="58"/>
      <c r="Y180" s="56" t="s">
        <v>81</v>
      </c>
      <c r="Z180" s="57"/>
      <c r="AA180" s="124"/>
      <c r="AB180" s="124"/>
      <c r="AC180" s="124"/>
      <c r="AD180" s="124"/>
      <c r="AE180" s="124"/>
      <c r="AF180" s="58"/>
      <c r="AG180" s="124"/>
      <c r="AH180" s="124"/>
      <c r="AI180" s="124"/>
      <c r="AJ180" s="124"/>
      <c r="AK180" s="124"/>
      <c r="AL180" s="124"/>
      <c r="AM180" s="57"/>
      <c r="AN180" s="124"/>
      <c r="AO180" s="124"/>
      <c r="AP180" s="124"/>
      <c r="AQ180" s="124"/>
      <c r="AR180" s="124"/>
      <c r="AS180" s="124"/>
      <c r="AT180" s="124"/>
      <c r="AU180" s="124"/>
      <c r="AV180" s="58">
        <v>1</v>
      </c>
      <c r="AW180" s="124"/>
      <c r="AX180" s="124"/>
      <c r="AY180" s="124"/>
      <c r="AZ180" s="124"/>
      <c r="BA180" s="124"/>
      <c r="BB180" s="124"/>
      <c r="BC180" s="124"/>
      <c r="BD180" s="124"/>
      <c r="BE180" s="124"/>
      <c r="BF180" s="124"/>
      <c r="BG180" s="124"/>
      <c r="BH180" s="58"/>
      <c r="BI180" s="124"/>
      <c r="BJ180" s="124"/>
      <c r="BK180" s="124"/>
      <c r="BL180" s="124"/>
      <c r="BM180" s="124"/>
      <c r="BN180" s="58"/>
      <c r="BO180" s="124">
        <v>1</v>
      </c>
      <c r="BP180" s="124">
        <v>1</v>
      </c>
      <c r="BQ180" s="124"/>
      <c r="BR180" s="124">
        <v>1</v>
      </c>
      <c r="BS180" s="124"/>
      <c r="BT180" s="58">
        <v>1</v>
      </c>
      <c r="BU180" s="75" t="s">
        <v>1377</v>
      </c>
      <c r="BW180" s="59"/>
      <c r="BX180" s="59"/>
      <c r="BY180" s="59"/>
      <c r="BZ180" s="59"/>
      <c r="CA180" s="59"/>
      <c r="CB180" s="59"/>
      <c r="CC180" s="59"/>
      <c r="CD180" s="59"/>
    </row>
    <row r="181" spans="1:82" s="51" customFormat="1" ht="37" customHeight="1" x14ac:dyDescent="0.2">
      <c r="A181" s="51">
        <v>178</v>
      </c>
      <c r="B181" s="51">
        <v>132</v>
      </c>
      <c r="C181" s="51" t="s">
        <v>135</v>
      </c>
      <c r="D181" s="57"/>
      <c r="E181" s="124"/>
      <c r="F181" s="124">
        <v>1</v>
      </c>
      <c r="G181" s="124"/>
      <c r="H181" s="124"/>
      <c r="I181" s="124">
        <v>1</v>
      </c>
      <c r="J181" s="124"/>
      <c r="K181" s="58"/>
      <c r="L181" s="124"/>
      <c r="M181" s="124"/>
      <c r="N181" s="124"/>
      <c r="O181" s="124"/>
      <c r="P181" s="124"/>
      <c r="Q181" s="124"/>
      <c r="R181" s="124"/>
      <c r="S181" s="124">
        <v>1</v>
      </c>
      <c r="T181" s="124"/>
      <c r="U181" s="124"/>
      <c r="V181" s="57"/>
      <c r="W181" s="124"/>
      <c r="X181" s="58"/>
      <c r="Y181" s="56" t="s">
        <v>81</v>
      </c>
      <c r="Z181" s="57"/>
      <c r="AA181" s="124"/>
      <c r="AB181" s="124"/>
      <c r="AC181" s="124"/>
      <c r="AD181" s="124"/>
      <c r="AE181" s="124"/>
      <c r="AF181" s="58"/>
      <c r="AG181" s="124"/>
      <c r="AH181" s="124"/>
      <c r="AI181" s="124"/>
      <c r="AJ181" s="124"/>
      <c r="AK181" s="124"/>
      <c r="AL181" s="124"/>
      <c r="AM181" s="57"/>
      <c r="AN181" s="124"/>
      <c r="AO181" s="124"/>
      <c r="AP181" s="124"/>
      <c r="AQ181" s="124"/>
      <c r="AR181" s="124"/>
      <c r="AS181" s="124"/>
      <c r="AT181" s="124"/>
      <c r="AU181" s="124"/>
      <c r="AV181" s="58">
        <v>1</v>
      </c>
      <c r="AW181" s="124"/>
      <c r="AX181" s="124"/>
      <c r="AY181" s="124"/>
      <c r="AZ181" s="124"/>
      <c r="BA181" s="124"/>
      <c r="BB181" s="124"/>
      <c r="BC181" s="124"/>
      <c r="BD181" s="124"/>
      <c r="BE181" s="124"/>
      <c r="BF181" s="124"/>
      <c r="BG181" s="124"/>
      <c r="BH181" s="58"/>
      <c r="BI181" s="124"/>
      <c r="BJ181" s="124"/>
      <c r="BK181" s="124"/>
      <c r="BL181" s="124"/>
      <c r="BM181" s="124"/>
      <c r="BN181" s="58"/>
      <c r="BO181" s="124">
        <v>1</v>
      </c>
      <c r="BP181" s="124">
        <v>1</v>
      </c>
      <c r="BQ181" s="124"/>
      <c r="BR181" s="124">
        <v>1</v>
      </c>
      <c r="BS181" s="124"/>
      <c r="BT181" s="58">
        <v>1</v>
      </c>
      <c r="BU181" s="75" t="s">
        <v>1378</v>
      </c>
      <c r="BW181" s="59"/>
      <c r="BX181" s="59"/>
      <c r="BY181" s="59"/>
      <c r="BZ181" s="59"/>
      <c r="CA181" s="59"/>
      <c r="CB181" s="59"/>
      <c r="CC181" s="59"/>
      <c r="CD181" s="59"/>
    </row>
    <row r="182" spans="1:82" s="51" customFormat="1" ht="37" customHeight="1" x14ac:dyDescent="0.2">
      <c r="A182" s="51">
        <v>179</v>
      </c>
      <c r="B182" s="51">
        <v>133</v>
      </c>
      <c r="C182" s="51" t="s">
        <v>136</v>
      </c>
      <c r="D182" s="57"/>
      <c r="E182" s="124"/>
      <c r="F182" s="124"/>
      <c r="G182" s="124"/>
      <c r="H182" s="124"/>
      <c r="I182" s="124">
        <v>1</v>
      </c>
      <c r="J182" s="124"/>
      <c r="K182" s="58"/>
      <c r="L182" s="124"/>
      <c r="M182" s="124"/>
      <c r="N182" s="124"/>
      <c r="O182" s="124"/>
      <c r="P182" s="124">
        <v>1</v>
      </c>
      <c r="Q182" s="124"/>
      <c r="R182" s="124"/>
      <c r="S182" s="124">
        <v>1</v>
      </c>
      <c r="T182" s="124"/>
      <c r="U182" s="124"/>
      <c r="V182" s="57"/>
      <c r="W182" s="124"/>
      <c r="X182" s="58"/>
      <c r="Y182" s="56" t="s">
        <v>81</v>
      </c>
      <c r="Z182" s="57"/>
      <c r="AA182" s="124"/>
      <c r="AB182" s="124"/>
      <c r="AC182" s="124"/>
      <c r="AD182" s="124"/>
      <c r="AE182" s="124"/>
      <c r="AF182" s="58"/>
      <c r="AG182" s="124"/>
      <c r="AH182" s="124"/>
      <c r="AI182" s="124"/>
      <c r="AJ182" s="124"/>
      <c r="AK182" s="124"/>
      <c r="AL182" s="124"/>
      <c r="AM182" s="57"/>
      <c r="AN182" s="124"/>
      <c r="AO182" s="124"/>
      <c r="AP182" s="124"/>
      <c r="AQ182" s="124"/>
      <c r="AR182" s="124"/>
      <c r="AS182" s="124"/>
      <c r="AT182" s="124"/>
      <c r="AU182" s="124"/>
      <c r="AV182" s="58">
        <v>1</v>
      </c>
      <c r="AW182" s="124"/>
      <c r="AX182" s="124"/>
      <c r="AY182" s="124"/>
      <c r="AZ182" s="124"/>
      <c r="BA182" s="124"/>
      <c r="BB182" s="124"/>
      <c r="BC182" s="124"/>
      <c r="BD182" s="124"/>
      <c r="BE182" s="124"/>
      <c r="BF182" s="124"/>
      <c r="BG182" s="124"/>
      <c r="BH182" s="58"/>
      <c r="BI182" s="124"/>
      <c r="BJ182" s="124"/>
      <c r="BK182" s="124"/>
      <c r="BL182" s="124"/>
      <c r="BM182" s="124"/>
      <c r="BN182" s="58"/>
      <c r="BO182" s="124">
        <v>1</v>
      </c>
      <c r="BP182" s="124">
        <v>1</v>
      </c>
      <c r="BQ182" s="124"/>
      <c r="BR182" s="124">
        <v>1</v>
      </c>
      <c r="BS182" s="124"/>
      <c r="BT182" s="58">
        <v>1</v>
      </c>
      <c r="BU182" s="75" t="s">
        <v>1379</v>
      </c>
      <c r="BW182" s="59"/>
      <c r="BX182" s="59"/>
      <c r="BY182" s="59"/>
      <c r="BZ182" s="59"/>
      <c r="CA182" s="59"/>
      <c r="CB182" s="59"/>
      <c r="CC182" s="59"/>
      <c r="CD182" s="59"/>
    </row>
    <row r="183" spans="1:82" s="51" customFormat="1" ht="37" customHeight="1" x14ac:dyDescent="0.2">
      <c r="A183" s="51">
        <v>180</v>
      </c>
      <c r="B183" s="51">
        <v>134</v>
      </c>
      <c r="C183" s="51" t="s">
        <v>136</v>
      </c>
      <c r="D183" s="57">
        <v>1</v>
      </c>
      <c r="E183" s="124"/>
      <c r="F183" s="124">
        <v>1</v>
      </c>
      <c r="G183" s="124"/>
      <c r="H183" s="124"/>
      <c r="I183" s="124">
        <v>1</v>
      </c>
      <c r="J183" s="124"/>
      <c r="K183" s="58"/>
      <c r="L183" s="124"/>
      <c r="M183" s="124"/>
      <c r="N183" s="124"/>
      <c r="O183" s="124"/>
      <c r="P183" s="124"/>
      <c r="Q183" s="124"/>
      <c r="R183" s="124">
        <v>1</v>
      </c>
      <c r="S183" s="124"/>
      <c r="T183" s="124"/>
      <c r="U183" s="124"/>
      <c r="V183" s="57">
        <v>1</v>
      </c>
      <c r="W183" s="124">
        <v>1</v>
      </c>
      <c r="X183" s="58"/>
      <c r="Y183" s="56" t="s">
        <v>137</v>
      </c>
      <c r="Z183" s="57"/>
      <c r="AA183" s="124"/>
      <c r="AB183" s="124"/>
      <c r="AC183" s="124"/>
      <c r="AD183" s="124"/>
      <c r="AE183" s="124"/>
      <c r="AF183" s="58"/>
      <c r="AG183" s="124"/>
      <c r="AH183" s="124"/>
      <c r="AI183" s="124"/>
      <c r="AJ183" s="124"/>
      <c r="AK183" s="124"/>
      <c r="AL183" s="124"/>
      <c r="AM183" s="57"/>
      <c r="AN183" s="124"/>
      <c r="AO183" s="124"/>
      <c r="AP183" s="124"/>
      <c r="AQ183" s="124"/>
      <c r="AR183" s="124"/>
      <c r="AS183" s="124"/>
      <c r="AT183" s="124"/>
      <c r="AU183" s="124"/>
      <c r="AV183" s="58"/>
      <c r="AW183" s="124"/>
      <c r="AX183" s="124"/>
      <c r="AY183" s="124"/>
      <c r="AZ183" s="124"/>
      <c r="BA183" s="124"/>
      <c r="BB183" s="124"/>
      <c r="BC183" s="124"/>
      <c r="BD183" s="124"/>
      <c r="BE183" s="124"/>
      <c r="BF183" s="124"/>
      <c r="BG183" s="124"/>
      <c r="BH183" s="58"/>
      <c r="BI183" s="124"/>
      <c r="BJ183" s="124"/>
      <c r="BK183" s="124">
        <v>1</v>
      </c>
      <c r="BL183" s="124"/>
      <c r="BM183" s="124"/>
      <c r="BN183" s="58"/>
      <c r="BO183" s="124">
        <v>1</v>
      </c>
      <c r="BP183" s="124">
        <v>1</v>
      </c>
      <c r="BQ183" s="124"/>
      <c r="BR183" s="124">
        <v>1</v>
      </c>
      <c r="BS183" s="124"/>
      <c r="BT183" s="58">
        <v>1</v>
      </c>
      <c r="BU183" s="75" t="s">
        <v>1380</v>
      </c>
      <c r="BW183" s="59"/>
      <c r="BX183" s="59"/>
      <c r="BY183" s="59"/>
      <c r="BZ183" s="59"/>
      <c r="CA183" s="59"/>
      <c r="CB183" s="59"/>
      <c r="CC183" s="59"/>
      <c r="CD183" s="59"/>
    </row>
    <row r="184" spans="1:82" s="51" customFormat="1" ht="37" customHeight="1" x14ac:dyDescent="0.2">
      <c r="A184" s="51">
        <v>181</v>
      </c>
      <c r="B184" s="51">
        <v>135</v>
      </c>
      <c r="C184" s="51" t="s">
        <v>136</v>
      </c>
      <c r="D184" s="57"/>
      <c r="E184" s="124"/>
      <c r="F184" s="124"/>
      <c r="G184" s="124">
        <v>1</v>
      </c>
      <c r="H184" s="124"/>
      <c r="I184" s="124">
        <v>1</v>
      </c>
      <c r="J184" s="124"/>
      <c r="K184" s="58"/>
      <c r="L184" s="124"/>
      <c r="M184" s="124"/>
      <c r="N184" s="124"/>
      <c r="O184" s="124"/>
      <c r="P184" s="124">
        <v>1</v>
      </c>
      <c r="Q184" s="124"/>
      <c r="R184" s="124"/>
      <c r="S184" s="124"/>
      <c r="T184" s="124"/>
      <c r="U184" s="124"/>
      <c r="V184" s="57"/>
      <c r="W184" s="124"/>
      <c r="X184" s="58"/>
      <c r="Y184" s="56" t="s">
        <v>81</v>
      </c>
      <c r="Z184" s="57"/>
      <c r="AA184" s="124"/>
      <c r="AB184" s="124"/>
      <c r="AC184" s="124"/>
      <c r="AD184" s="124"/>
      <c r="AE184" s="124"/>
      <c r="AF184" s="58"/>
      <c r="AG184" s="124"/>
      <c r="AH184" s="124"/>
      <c r="AI184" s="124"/>
      <c r="AJ184" s="124"/>
      <c r="AK184" s="124"/>
      <c r="AL184" s="124"/>
      <c r="AM184" s="57"/>
      <c r="AN184" s="124"/>
      <c r="AO184" s="124"/>
      <c r="AP184" s="124"/>
      <c r="AQ184" s="124"/>
      <c r="AR184" s="124"/>
      <c r="AS184" s="124"/>
      <c r="AT184" s="124"/>
      <c r="AU184" s="124"/>
      <c r="AV184" s="58">
        <v>1</v>
      </c>
      <c r="AW184" s="124"/>
      <c r="AX184" s="124"/>
      <c r="AY184" s="124"/>
      <c r="AZ184" s="124"/>
      <c r="BA184" s="124"/>
      <c r="BB184" s="124"/>
      <c r="BC184" s="124"/>
      <c r="BD184" s="124"/>
      <c r="BE184" s="124"/>
      <c r="BF184" s="124"/>
      <c r="BG184" s="124"/>
      <c r="BH184" s="58"/>
      <c r="BI184" s="124"/>
      <c r="BJ184" s="124"/>
      <c r="BK184" s="124"/>
      <c r="BL184" s="124"/>
      <c r="BM184" s="124"/>
      <c r="BN184" s="58"/>
      <c r="BO184" s="124">
        <v>1</v>
      </c>
      <c r="BP184" s="124">
        <v>1</v>
      </c>
      <c r="BQ184" s="124"/>
      <c r="BR184" s="124">
        <v>1</v>
      </c>
      <c r="BS184" s="124"/>
      <c r="BT184" s="58">
        <v>1</v>
      </c>
      <c r="BU184" s="75" t="s">
        <v>1381</v>
      </c>
      <c r="BW184" s="59"/>
      <c r="BX184" s="59"/>
      <c r="BY184" s="59"/>
      <c r="BZ184" s="59"/>
      <c r="CA184" s="59"/>
      <c r="CB184" s="59"/>
      <c r="CC184" s="59"/>
      <c r="CD184" s="59"/>
    </row>
    <row r="185" spans="1:82" s="51" customFormat="1" ht="37" customHeight="1" x14ac:dyDescent="0.2">
      <c r="A185" s="51">
        <v>182</v>
      </c>
      <c r="B185" s="51">
        <v>136</v>
      </c>
      <c r="C185" s="51" t="s">
        <v>139</v>
      </c>
      <c r="D185" s="57">
        <v>1</v>
      </c>
      <c r="E185" s="124">
        <v>1</v>
      </c>
      <c r="F185" s="124"/>
      <c r="G185" s="124"/>
      <c r="H185" s="124"/>
      <c r="I185" s="124">
        <v>1</v>
      </c>
      <c r="J185" s="124"/>
      <c r="K185" s="58"/>
      <c r="L185" s="124"/>
      <c r="M185" s="124"/>
      <c r="N185" s="124">
        <v>1</v>
      </c>
      <c r="O185" s="124"/>
      <c r="P185" s="124">
        <v>1</v>
      </c>
      <c r="Q185" s="124"/>
      <c r="R185" s="124"/>
      <c r="S185" s="124"/>
      <c r="T185" s="124"/>
      <c r="U185" s="124"/>
      <c r="V185" s="57"/>
      <c r="W185" s="124"/>
      <c r="X185" s="58"/>
      <c r="Y185" s="56" t="s">
        <v>81</v>
      </c>
      <c r="Z185" s="57"/>
      <c r="AA185" s="124"/>
      <c r="AB185" s="124"/>
      <c r="AC185" s="124"/>
      <c r="AD185" s="124"/>
      <c r="AE185" s="124"/>
      <c r="AF185" s="58"/>
      <c r="AG185" s="124"/>
      <c r="AH185" s="124"/>
      <c r="AI185" s="124"/>
      <c r="AJ185" s="124"/>
      <c r="AK185" s="124"/>
      <c r="AL185" s="124"/>
      <c r="AM185" s="57"/>
      <c r="AN185" s="124"/>
      <c r="AO185" s="124"/>
      <c r="AP185" s="124"/>
      <c r="AQ185" s="124"/>
      <c r="AR185" s="124"/>
      <c r="AS185" s="124"/>
      <c r="AT185" s="124"/>
      <c r="AU185" s="124"/>
      <c r="AV185" s="58">
        <v>1</v>
      </c>
      <c r="AW185" s="124"/>
      <c r="AX185" s="124"/>
      <c r="AY185" s="124"/>
      <c r="AZ185" s="124"/>
      <c r="BA185" s="124"/>
      <c r="BB185" s="124"/>
      <c r="BC185" s="124"/>
      <c r="BD185" s="124"/>
      <c r="BE185" s="124"/>
      <c r="BF185" s="124"/>
      <c r="BG185" s="124"/>
      <c r="BH185" s="58"/>
      <c r="BI185" s="124"/>
      <c r="BJ185" s="124"/>
      <c r="BK185" s="124"/>
      <c r="BL185" s="124"/>
      <c r="BM185" s="124"/>
      <c r="BN185" s="58"/>
      <c r="BO185" s="124">
        <v>1</v>
      </c>
      <c r="BP185" s="124">
        <v>1</v>
      </c>
      <c r="BQ185" s="124"/>
      <c r="BR185" s="124">
        <v>1</v>
      </c>
      <c r="BS185" s="124"/>
      <c r="BT185" s="58">
        <v>1</v>
      </c>
      <c r="BU185" s="75" t="s">
        <v>1382</v>
      </c>
      <c r="BW185" s="59"/>
      <c r="BX185" s="59"/>
      <c r="BY185" s="59"/>
      <c r="BZ185" s="59"/>
      <c r="CA185" s="59"/>
      <c r="CB185" s="59"/>
      <c r="CC185" s="59"/>
      <c r="CD185" s="59"/>
    </row>
    <row r="186" spans="1:82" s="51" customFormat="1" ht="37" customHeight="1" x14ac:dyDescent="0.2">
      <c r="A186" s="51">
        <v>183</v>
      </c>
      <c r="B186" s="51">
        <v>137</v>
      </c>
      <c r="C186" s="51" t="s">
        <v>139</v>
      </c>
      <c r="D186" s="57">
        <v>1</v>
      </c>
      <c r="E186" s="124">
        <v>1</v>
      </c>
      <c r="F186" s="124">
        <v>1</v>
      </c>
      <c r="G186" s="124"/>
      <c r="H186" s="124">
        <v>1</v>
      </c>
      <c r="I186" s="124">
        <v>1</v>
      </c>
      <c r="J186" s="124"/>
      <c r="K186" s="58"/>
      <c r="L186" s="124"/>
      <c r="M186" s="124"/>
      <c r="N186" s="124">
        <v>1</v>
      </c>
      <c r="O186" s="124"/>
      <c r="P186" s="124">
        <v>1</v>
      </c>
      <c r="Q186" s="124"/>
      <c r="R186" s="124"/>
      <c r="S186" s="124"/>
      <c r="T186" s="124"/>
      <c r="U186" s="124"/>
      <c r="V186" s="57"/>
      <c r="W186" s="124"/>
      <c r="X186" s="58"/>
      <c r="Y186" s="56" t="s">
        <v>140</v>
      </c>
      <c r="Z186" s="57"/>
      <c r="AA186" s="124"/>
      <c r="AB186" s="124"/>
      <c r="AC186" s="124"/>
      <c r="AD186" s="124"/>
      <c r="AE186" s="124"/>
      <c r="AF186" s="58"/>
      <c r="AG186" s="124"/>
      <c r="AH186" s="124"/>
      <c r="AI186" s="124"/>
      <c r="AJ186" s="124"/>
      <c r="AK186" s="124"/>
      <c r="AL186" s="124"/>
      <c r="AM186" s="57">
        <v>1</v>
      </c>
      <c r="AN186" s="124">
        <v>1</v>
      </c>
      <c r="AO186" s="124"/>
      <c r="AP186" s="124"/>
      <c r="AQ186" s="124"/>
      <c r="AR186" s="124"/>
      <c r="AS186" s="124"/>
      <c r="AT186" s="124"/>
      <c r="AU186" s="124"/>
      <c r="AV186" s="58"/>
      <c r="AW186" s="124"/>
      <c r="AX186" s="124"/>
      <c r="AY186" s="124"/>
      <c r="AZ186" s="124"/>
      <c r="BA186" s="124"/>
      <c r="BB186" s="124"/>
      <c r="BC186" s="124"/>
      <c r="BD186" s="124"/>
      <c r="BE186" s="124"/>
      <c r="BF186" s="124"/>
      <c r="BG186" s="124"/>
      <c r="BH186" s="58"/>
      <c r="BI186" s="124"/>
      <c r="BJ186" s="124"/>
      <c r="BK186" s="124"/>
      <c r="BL186" s="124"/>
      <c r="BM186" s="124"/>
      <c r="BN186" s="58"/>
      <c r="BO186" s="124">
        <v>1</v>
      </c>
      <c r="BP186" s="124">
        <v>1</v>
      </c>
      <c r="BQ186" s="124"/>
      <c r="BR186" s="124">
        <v>1</v>
      </c>
      <c r="BS186" s="124"/>
      <c r="BT186" s="58">
        <v>1</v>
      </c>
      <c r="BU186" s="75" t="s">
        <v>1383</v>
      </c>
      <c r="BW186" s="59"/>
      <c r="BX186" s="59"/>
      <c r="BY186" s="59"/>
      <c r="BZ186" s="59"/>
      <c r="CA186" s="59"/>
      <c r="CB186" s="59"/>
      <c r="CC186" s="59"/>
      <c r="CD186" s="59"/>
    </row>
    <row r="187" spans="1:82" s="51" customFormat="1" ht="37" customHeight="1" x14ac:dyDescent="0.2">
      <c r="A187" s="51">
        <v>184</v>
      </c>
      <c r="B187" s="51">
        <v>138</v>
      </c>
      <c r="C187" s="51" t="s">
        <v>139</v>
      </c>
      <c r="D187" s="57">
        <v>1</v>
      </c>
      <c r="E187" s="124"/>
      <c r="F187" s="124"/>
      <c r="G187" s="124">
        <v>1</v>
      </c>
      <c r="H187" s="124"/>
      <c r="I187" s="124">
        <v>1</v>
      </c>
      <c r="J187" s="124"/>
      <c r="K187" s="58"/>
      <c r="L187" s="124"/>
      <c r="M187" s="124"/>
      <c r="N187" s="124">
        <v>1</v>
      </c>
      <c r="O187" s="124"/>
      <c r="P187" s="124">
        <v>1</v>
      </c>
      <c r="Q187" s="124"/>
      <c r="R187" s="124"/>
      <c r="S187" s="124"/>
      <c r="T187" s="124"/>
      <c r="U187" s="124"/>
      <c r="V187" s="57"/>
      <c r="W187" s="124"/>
      <c r="X187" s="58"/>
      <c r="Y187" s="56" t="s">
        <v>81</v>
      </c>
      <c r="Z187" s="57"/>
      <c r="AA187" s="124"/>
      <c r="AB187" s="124"/>
      <c r="AC187" s="124"/>
      <c r="AD187" s="124"/>
      <c r="AE187" s="124"/>
      <c r="AF187" s="58"/>
      <c r="AG187" s="124"/>
      <c r="AH187" s="124"/>
      <c r="AI187" s="124"/>
      <c r="AJ187" s="124"/>
      <c r="AK187" s="124"/>
      <c r="AL187" s="124"/>
      <c r="AM187" s="57"/>
      <c r="AN187" s="124"/>
      <c r="AO187" s="124"/>
      <c r="AP187" s="124"/>
      <c r="AQ187" s="124"/>
      <c r="AR187" s="124"/>
      <c r="AS187" s="124"/>
      <c r="AT187" s="124"/>
      <c r="AU187" s="124"/>
      <c r="AV187" s="58">
        <v>1</v>
      </c>
      <c r="AW187" s="124"/>
      <c r="AX187" s="124"/>
      <c r="AY187" s="124"/>
      <c r="AZ187" s="124"/>
      <c r="BA187" s="124"/>
      <c r="BB187" s="124"/>
      <c r="BC187" s="124"/>
      <c r="BD187" s="124"/>
      <c r="BE187" s="124"/>
      <c r="BF187" s="124"/>
      <c r="BG187" s="124"/>
      <c r="BH187" s="58"/>
      <c r="BI187" s="124"/>
      <c r="BJ187" s="124"/>
      <c r="BK187" s="124"/>
      <c r="BL187" s="124"/>
      <c r="BM187" s="124"/>
      <c r="BN187" s="58"/>
      <c r="BO187" s="124">
        <v>1</v>
      </c>
      <c r="BP187" s="124">
        <v>1</v>
      </c>
      <c r="BQ187" s="124"/>
      <c r="BR187" s="124">
        <v>1</v>
      </c>
      <c r="BS187" s="124"/>
      <c r="BT187" s="58">
        <v>1</v>
      </c>
      <c r="BU187" s="75" t="s">
        <v>1384</v>
      </c>
      <c r="BW187" s="59"/>
      <c r="BX187" s="59"/>
      <c r="BY187" s="59"/>
      <c r="BZ187" s="59"/>
      <c r="CA187" s="59"/>
      <c r="CB187" s="59"/>
      <c r="CC187" s="59"/>
      <c r="CD187" s="59"/>
    </row>
    <row r="188" spans="1:82" s="51" customFormat="1" ht="37" customHeight="1" x14ac:dyDescent="0.2">
      <c r="A188" s="51">
        <v>185</v>
      </c>
      <c r="B188" s="51">
        <v>139</v>
      </c>
      <c r="C188" s="51" t="s">
        <v>139</v>
      </c>
      <c r="D188" s="57">
        <v>1</v>
      </c>
      <c r="E188" s="124">
        <v>1</v>
      </c>
      <c r="F188" s="124">
        <v>1</v>
      </c>
      <c r="G188" s="124">
        <v>1</v>
      </c>
      <c r="H188" s="124"/>
      <c r="I188" s="124">
        <v>1</v>
      </c>
      <c r="J188" s="124"/>
      <c r="K188" s="58"/>
      <c r="L188" s="124"/>
      <c r="M188" s="124"/>
      <c r="N188" s="124">
        <v>1</v>
      </c>
      <c r="O188" s="124"/>
      <c r="P188" s="124">
        <v>1</v>
      </c>
      <c r="Q188" s="124"/>
      <c r="R188" s="124"/>
      <c r="S188" s="124"/>
      <c r="T188" s="124"/>
      <c r="U188" s="124"/>
      <c r="V188" s="57"/>
      <c r="W188" s="124"/>
      <c r="X188" s="58"/>
      <c r="Y188" s="56" t="s">
        <v>81</v>
      </c>
      <c r="Z188" s="57"/>
      <c r="AA188" s="124"/>
      <c r="AB188" s="124"/>
      <c r="AC188" s="124"/>
      <c r="AD188" s="124"/>
      <c r="AE188" s="124"/>
      <c r="AF188" s="58"/>
      <c r="AG188" s="124"/>
      <c r="AH188" s="124"/>
      <c r="AI188" s="124"/>
      <c r="AJ188" s="124"/>
      <c r="AK188" s="124"/>
      <c r="AL188" s="124"/>
      <c r="AM188" s="57"/>
      <c r="AN188" s="124"/>
      <c r="AO188" s="124"/>
      <c r="AP188" s="124"/>
      <c r="AQ188" s="124"/>
      <c r="AR188" s="124"/>
      <c r="AS188" s="124"/>
      <c r="AT188" s="124"/>
      <c r="AU188" s="124"/>
      <c r="AV188" s="58">
        <v>1</v>
      </c>
      <c r="AW188" s="124"/>
      <c r="AX188" s="124"/>
      <c r="AY188" s="124"/>
      <c r="AZ188" s="124"/>
      <c r="BA188" s="124"/>
      <c r="BB188" s="124"/>
      <c r="BC188" s="124"/>
      <c r="BD188" s="124"/>
      <c r="BE188" s="124"/>
      <c r="BF188" s="124"/>
      <c r="BG188" s="124"/>
      <c r="BH188" s="58"/>
      <c r="BI188" s="124"/>
      <c r="BJ188" s="124"/>
      <c r="BK188" s="124"/>
      <c r="BL188" s="124"/>
      <c r="BM188" s="124"/>
      <c r="BN188" s="58"/>
      <c r="BO188" s="124">
        <v>1</v>
      </c>
      <c r="BP188" s="124">
        <v>1</v>
      </c>
      <c r="BQ188" s="124"/>
      <c r="BR188" s="124">
        <v>1</v>
      </c>
      <c r="BS188" s="124">
        <v>1</v>
      </c>
      <c r="BT188" s="58"/>
      <c r="BU188" s="75" t="s">
        <v>1385</v>
      </c>
      <c r="BW188" s="59"/>
      <c r="BX188" s="59"/>
      <c r="BY188" s="59"/>
      <c r="BZ188" s="59"/>
      <c r="CA188" s="59"/>
      <c r="CB188" s="59"/>
      <c r="CC188" s="59"/>
      <c r="CD188" s="59"/>
    </row>
    <row r="189" spans="1:82" s="51" customFormat="1" ht="37" customHeight="1" x14ac:dyDescent="0.2">
      <c r="A189" s="51">
        <v>186</v>
      </c>
      <c r="B189" s="51">
        <v>140</v>
      </c>
      <c r="C189" s="51" t="s">
        <v>139</v>
      </c>
      <c r="D189" s="57"/>
      <c r="E189" s="124"/>
      <c r="F189" s="124"/>
      <c r="G189" s="124">
        <v>1</v>
      </c>
      <c r="H189" s="124"/>
      <c r="I189" s="124">
        <v>1</v>
      </c>
      <c r="J189" s="124"/>
      <c r="K189" s="58"/>
      <c r="L189" s="124"/>
      <c r="M189" s="124"/>
      <c r="N189" s="124"/>
      <c r="O189" s="124"/>
      <c r="P189" s="124">
        <v>1</v>
      </c>
      <c r="Q189" s="124"/>
      <c r="R189" s="124"/>
      <c r="S189" s="124"/>
      <c r="T189" s="124"/>
      <c r="U189" s="124"/>
      <c r="V189" s="57"/>
      <c r="W189" s="124"/>
      <c r="X189" s="58"/>
      <c r="Y189" s="56" t="s">
        <v>81</v>
      </c>
      <c r="Z189" s="57"/>
      <c r="AA189" s="124"/>
      <c r="AB189" s="124"/>
      <c r="AC189" s="124"/>
      <c r="AD189" s="124"/>
      <c r="AE189" s="124"/>
      <c r="AF189" s="58"/>
      <c r="AG189" s="124"/>
      <c r="AH189" s="124"/>
      <c r="AI189" s="124"/>
      <c r="AJ189" s="124"/>
      <c r="AK189" s="124"/>
      <c r="AL189" s="124"/>
      <c r="AM189" s="57"/>
      <c r="AN189" s="124"/>
      <c r="AO189" s="124"/>
      <c r="AP189" s="124"/>
      <c r="AQ189" s="124"/>
      <c r="AR189" s="124"/>
      <c r="AS189" s="124"/>
      <c r="AT189" s="124"/>
      <c r="AU189" s="124"/>
      <c r="AV189" s="58">
        <v>1</v>
      </c>
      <c r="AW189" s="124"/>
      <c r="AX189" s="124"/>
      <c r="AY189" s="124"/>
      <c r="AZ189" s="124"/>
      <c r="BA189" s="124"/>
      <c r="BB189" s="124"/>
      <c r="BC189" s="124"/>
      <c r="BD189" s="124"/>
      <c r="BE189" s="124"/>
      <c r="BF189" s="124"/>
      <c r="BG189" s="124"/>
      <c r="BH189" s="58"/>
      <c r="BI189" s="124"/>
      <c r="BJ189" s="124"/>
      <c r="BK189" s="124"/>
      <c r="BL189" s="124"/>
      <c r="BM189" s="124"/>
      <c r="BN189" s="58"/>
      <c r="BO189" s="124">
        <v>1</v>
      </c>
      <c r="BP189" s="124">
        <v>1</v>
      </c>
      <c r="BQ189" s="124"/>
      <c r="BR189" s="124">
        <v>1</v>
      </c>
      <c r="BS189" s="124"/>
      <c r="BT189" s="58">
        <v>1</v>
      </c>
      <c r="BU189" s="75" t="s">
        <v>1386</v>
      </c>
      <c r="BW189" s="59"/>
      <c r="BX189" s="59"/>
      <c r="BY189" s="59"/>
      <c r="BZ189" s="59"/>
      <c r="CA189" s="59"/>
      <c r="CB189" s="59"/>
      <c r="CC189" s="59"/>
      <c r="CD189" s="59"/>
    </row>
    <row r="190" spans="1:82" s="51" customFormat="1" ht="37" customHeight="1" x14ac:dyDescent="0.2">
      <c r="A190" s="51">
        <v>187</v>
      </c>
      <c r="B190" s="51">
        <v>141</v>
      </c>
      <c r="C190" s="51" t="s">
        <v>139</v>
      </c>
      <c r="D190" s="57"/>
      <c r="E190" s="124"/>
      <c r="F190" s="124"/>
      <c r="G190" s="124"/>
      <c r="H190" s="124"/>
      <c r="I190" s="124">
        <v>1</v>
      </c>
      <c r="J190" s="124"/>
      <c r="K190" s="58"/>
      <c r="L190" s="124"/>
      <c r="M190" s="124"/>
      <c r="N190" s="124">
        <v>1</v>
      </c>
      <c r="O190" s="124"/>
      <c r="P190" s="124">
        <v>1</v>
      </c>
      <c r="Q190" s="124"/>
      <c r="R190" s="124"/>
      <c r="S190" s="124">
        <v>1</v>
      </c>
      <c r="T190" s="124"/>
      <c r="U190" s="124"/>
      <c r="V190" s="57"/>
      <c r="W190" s="124"/>
      <c r="X190" s="58"/>
      <c r="Y190" s="56" t="s">
        <v>81</v>
      </c>
      <c r="Z190" s="57"/>
      <c r="AA190" s="124"/>
      <c r="AB190" s="124"/>
      <c r="AC190" s="124"/>
      <c r="AD190" s="124"/>
      <c r="AE190" s="124"/>
      <c r="AF190" s="58"/>
      <c r="AG190" s="124"/>
      <c r="AH190" s="124"/>
      <c r="AI190" s="124"/>
      <c r="AJ190" s="124"/>
      <c r="AK190" s="124"/>
      <c r="AL190" s="124"/>
      <c r="AM190" s="57"/>
      <c r="AN190" s="124"/>
      <c r="AO190" s="124"/>
      <c r="AP190" s="124"/>
      <c r="AQ190" s="124"/>
      <c r="AR190" s="124"/>
      <c r="AS190" s="124"/>
      <c r="AT190" s="124"/>
      <c r="AU190" s="124"/>
      <c r="AV190" s="58">
        <v>1</v>
      </c>
      <c r="AW190" s="124"/>
      <c r="AX190" s="124"/>
      <c r="AY190" s="124"/>
      <c r="AZ190" s="124"/>
      <c r="BA190" s="124"/>
      <c r="BB190" s="124"/>
      <c r="BC190" s="124"/>
      <c r="BD190" s="124"/>
      <c r="BE190" s="124"/>
      <c r="BF190" s="124"/>
      <c r="BG190" s="124"/>
      <c r="BH190" s="58"/>
      <c r="BI190" s="124"/>
      <c r="BJ190" s="124"/>
      <c r="BK190" s="124"/>
      <c r="BL190" s="124"/>
      <c r="BM190" s="124"/>
      <c r="BN190" s="58"/>
      <c r="BO190" s="124">
        <v>1</v>
      </c>
      <c r="BP190" s="124">
        <v>1</v>
      </c>
      <c r="BQ190" s="124"/>
      <c r="BR190" s="124">
        <v>1</v>
      </c>
      <c r="BS190" s="124"/>
      <c r="BT190" s="58">
        <v>1</v>
      </c>
      <c r="BU190" s="75" t="s">
        <v>1387</v>
      </c>
      <c r="BW190" s="59"/>
      <c r="BX190" s="59"/>
      <c r="BY190" s="59"/>
      <c r="BZ190" s="59"/>
      <c r="CA190" s="59"/>
      <c r="CB190" s="59"/>
      <c r="CC190" s="59"/>
      <c r="CD190" s="59"/>
    </row>
    <row r="191" spans="1:82" s="51" customFormat="1" ht="37" customHeight="1" x14ac:dyDescent="0.2">
      <c r="A191" s="51">
        <v>188</v>
      </c>
      <c r="B191" s="51">
        <v>142</v>
      </c>
      <c r="C191" s="51" t="s">
        <v>139</v>
      </c>
      <c r="D191" s="57">
        <v>1</v>
      </c>
      <c r="E191" s="124"/>
      <c r="F191" s="124"/>
      <c r="G191" s="124"/>
      <c r="H191" s="124"/>
      <c r="I191" s="124">
        <v>1</v>
      </c>
      <c r="J191" s="124"/>
      <c r="K191" s="58"/>
      <c r="L191" s="124"/>
      <c r="M191" s="124"/>
      <c r="N191" s="124">
        <v>1</v>
      </c>
      <c r="O191" s="124"/>
      <c r="P191" s="124">
        <v>1</v>
      </c>
      <c r="Q191" s="124"/>
      <c r="R191" s="124"/>
      <c r="S191" s="124"/>
      <c r="T191" s="124"/>
      <c r="U191" s="124"/>
      <c r="V191" s="57"/>
      <c r="W191" s="124"/>
      <c r="X191" s="58"/>
      <c r="Y191" s="56" t="s">
        <v>81</v>
      </c>
      <c r="Z191" s="57"/>
      <c r="AA191" s="124"/>
      <c r="AB191" s="124"/>
      <c r="AC191" s="124"/>
      <c r="AD191" s="124"/>
      <c r="AE191" s="124"/>
      <c r="AF191" s="58"/>
      <c r="AG191" s="124"/>
      <c r="AH191" s="124"/>
      <c r="AI191" s="124"/>
      <c r="AJ191" s="124"/>
      <c r="AK191" s="124"/>
      <c r="AL191" s="124"/>
      <c r="AM191" s="57"/>
      <c r="AN191" s="124"/>
      <c r="AO191" s="124"/>
      <c r="AP191" s="124"/>
      <c r="AQ191" s="124"/>
      <c r="AR191" s="124"/>
      <c r="AS191" s="124"/>
      <c r="AT191" s="124"/>
      <c r="AU191" s="124"/>
      <c r="AV191" s="58">
        <v>1</v>
      </c>
      <c r="AW191" s="124"/>
      <c r="AX191" s="124"/>
      <c r="AY191" s="124"/>
      <c r="AZ191" s="124"/>
      <c r="BA191" s="124"/>
      <c r="BB191" s="124"/>
      <c r="BC191" s="124"/>
      <c r="BD191" s="124"/>
      <c r="BE191" s="124"/>
      <c r="BF191" s="124"/>
      <c r="BG191" s="124"/>
      <c r="BH191" s="58"/>
      <c r="BI191" s="124"/>
      <c r="BJ191" s="124"/>
      <c r="BK191" s="124"/>
      <c r="BL191" s="124"/>
      <c r="BM191" s="124"/>
      <c r="BN191" s="58"/>
      <c r="BO191" s="124">
        <v>1</v>
      </c>
      <c r="BP191" s="124">
        <v>1</v>
      </c>
      <c r="BQ191" s="124"/>
      <c r="BR191" s="124">
        <v>1</v>
      </c>
      <c r="BS191" s="124"/>
      <c r="BT191" s="58">
        <v>1</v>
      </c>
      <c r="BU191" s="75" t="s">
        <v>1388</v>
      </c>
      <c r="BW191" s="59"/>
      <c r="BX191" s="59"/>
      <c r="BY191" s="59"/>
      <c r="BZ191" s="59"/>
      <c r="CA191" s="59"/>
      <c r="CB191" s="59"/>
      <c r="CC191" s="59"/>
      <c r="CD191" s="59"/>
    </row>
    <row r="192" spans="1:82" s="51" customFormat="1" ht="37" customHeight="1" x14ac:dyDescent="0.2">
      <c r="A192" s="51">
        <v>189</v>
      </c>
      <c r="B192" s="51">
        <v>143</v>
      </c>
      <c r="C192" s="51" t="s">
        <v>139</v>
      </c>
      <c r="D192" s="57"/>
      <c r="E192" s="124"/>
      <c r="F192" s="124"/>
      <c r="G192" s="124"/>
      <c r="H192" s="124"/>
      <c r="I192" s="124">
        <v>1</v>
      </c>
      <c r="J192" s="124"/>
      <c r="K192" s="58"/>
      <c r="L192" s="124"/>
      <c r="M192" s="124"/>
      <c r="N192" s="124">
        <v>1</v>
      </c>
      <c r="O192" s="124"/>
      <c r="P192" s="124">
        <v>1</v>
      </c>
      <c r="Q192" s="124"/>
      <c r="R192" s="124"/>
      <c r="S192" s="124"/>
      <c r="T192" s="124"/>
      <c r="U192" s="124"/>
      <c r="V192" s="57"/>
      <c r="W192" s="124"/>
      <c r="X192" s="58"/>
      <c r="Y192" s="56" t="s">
        <v>81</v>
      </c>
      <c r="Z192" s="57"/>
      <c r="AA192" s="124"/>
      <c r="AB192" s="124"/>
      <c r="AC192" s="124"/>
      <c r="AD192" s="124"/>
      <c r="AE192" s="124"/>
      <c r="AF192" s="58"/>
      <c r="AG192" s="124"/>
      <c r="AH192" s="124"/>
      <c r="AI192" s="124"/>
      <c r="AJ192" s="124"/>
      <c r="AK192" s="124"/>
      <c r="AL192" s="124"/>
      <c r="AM192" s="57"/>
      <c r="AN192" s="124"/>
      <c r="AO192" s="124"/>
      <c r="AP192" s="124"/>
      <c r="AQ192" s="124"/>
      <c r="AR192" s="124"/>
      <c r="AS192" s="124"/>
      <c r="AT192" s="124"/>
      <c r="AU192" s="124"/>
      <c r="AV192" s="58">
        <v>1</v>
      </c>
      <c r="AW192" s="124"/>
      <c r="AX192" s="124"/>
      <c r="AY192" s="124"/>
      <c r="AZ192" s="124"/>
      <c r="BA192" s="124"/>
      <c r="BB192" s="124"/>
      <c r="BC192" s="124"/>
      <c r="BD192" s="124"/>
      <c r="BE192" s="124"/>
      <c r="BF192" s="124"/>
      <c r="BG192" s="124"/>
      <c r="BH192" s="58"/>
      <c r="BI192" s="124"/>
      <c r="BJ192" s="124"/>
      <c r="BK192" s="124"/>
      <c r="BL192" s="124"/>
      <c r="BM192" s="124"/>
      <c r="BN192" s="58"/>
      <c r="BO192" s="124">
        <v>1</v>
      </c>
      <c r="BP192" s="124">
        <v>1</v>
      </c>
      <c r="BQ192" s="124"/>
      <c r="BR192" s="124">
        <v>1</v>
      </c>
      <c r="BS192" s="124"/>
      <c r="BT192" s="58">
        <v>1</v>
      </c>
      <c r="BU192" s="75" t="s">
        <v>1389</v>
      </c>
      <c r="BW192" s="59"/>
      <c r="BX192" s="59"/>
      <c r="BY192" s="59"/>
      <c r="BZ192" s="59"/>
      <c r="CA192" s="59"/>
      <c r="CB192" s="59"/>
      <c r="CC192" s="59"/>
      <c r="CD192" s="59"/>
    </row>
    <row r="193" spans="1:82" s="51" customFormat="1" ht="37" customHeight="1" x14ac:dyDescent="0.2">
      <c r="A193" s="51">
        <v>190</v>
      </c>
      <c r="B193" s="51">
        <v>144</v>
      </c>
      <c r="C193" s="51" t="s">
        <v>139</v>
      </c>
      <c r="D193" s="57"/>
      <c r="E193" s="124">
        <v>1</v>
      </c>
      <c r="F193" s="124"/>
      <c r="G193" s="124"/>
      <c r="H193" s="124"/>
      <c r="I193" s="124">
        <v>1</v>
      </c>
      <c r="J193" s="124"/>
      <c r="K193" s="58"/>
      <c r="L193" s="124"/>
      <c r="M193" s="124"/>
      <c r="N193" s="124">
        <v>1</v>
      </c>
      <c r="O193" s="124"/>
      <c r="P193" s="124">
        <v>1</v>
      </c>
      <c r="Q193" s="124"/>
      <c r="R193" s="124"/>
      <c r="S193" s="124"/>
      <c r="T193" s="124"/>
      <c r="U193" s="124"/>
      <c r="V193" s="57"/>
      <c r="W193" s="124"/>
      <c r="X193" s="58"/>
      <c r="Y193" s="56" t="s">
        <v>81</v>
      </c>
      <c r="Z193" s="57"/>
      <c r="AA193" s="124"/>
      <c r="AB193" s="124"/>
      <c r="AC193" s="124"/>
      <c r="AD193" s="124"/>
      <c r="AE193" s="124"/>
      <c r="AF193" s="58"/>
      <c r="AG193" s="124"/>
      <c r="AH193" s="124"/>
      <c r="AI193" s="124"/>
      <c r="AJ193" s="124"/>
      <c r="AK193" s="124"/>
      <c r="AL193" s="124"/>
      <c r="AM193" s="57"/>
      <c r="AN193" s="124"/>
      <c r="AO193" s="124"/>
      <c r="AP193" s="124"/>
      <c r="AQ193" s="124"/>
      <c r="AR193" s="124"/>
      <c r="AS193" s="124"/>
      <c r="AT193" s="124"/>
      <c r="AU193" s="124"/>
      <c r="AV193" s="58">
        <v>1</v>
      </c>
      <c r="AW193" s="124"/>
      <c r="AX193" s="124"/>
      <c r="AY193" s="124"/>
      <c r="AZ193" s="124"/>
      <c r="BA193" s="124"/>
      <c r="BB193" s="124"/>
      <c r="BC193" s="124"/>
      <c r="BD193" s="124"/>
      <c r="BE193" s="124"/>
      <c r="BF193" s="124"/>
      <c r="BG193" s="124"/>
      <c r="BH193" s="58"/>
      <c r="BI193" s="124"/>
      <c r="BJ193" s="124"/>
      <c r="BK193" s="124"/>
      <c r="BL193" s="124"/>
      <c r="BM193" s="124"/>
      <c r="BN193" s="58"/>
      <c r="BO193" s="124">
        <v>1</v>
      </c>
      <c r="BP193" s="124">
        <v>1</v>
      </c>
      <c r="BQ193" s="124"/>
      <c r="BR193" s="124">
        <v>1</v>
      </c>
      <c r="BS193" s="124"/>
      <c r="BT193" s="58">
        <v>1</v>
      </c>
      <c r="BU193" s="75" t="s">
        <v>1390</v>
      </c>
      <c r="BW193" s="59"/>
      <c r="BX193" s="59"/>
      <c r="BY193" s="59"/>
      <c r="BZ193" s="59"/>
      <c r="CA193" s="59"/>
      <c r="CB193" s="59"/>
      <c r="CC193" s="59"/>
      <c r="CD193" s="59"/>
    </row>
    <row r="194" spans="1:82" s="51" customFormat="1" ht="37" customHeight="1" x14ac:dyDescent="0.2">
      <c r="A194" s="51">
        <v>191</v>
      </c>
      <c r="B194" s="51">
        <v>145</v>
      </c>
      <c r="C194" s="51" t="s">
        <v>139</v>
      </c>
      <c r="D194" s="57">
        <v>1</v>
      </c>
      <c r="E194" s="124"/>
      <c r="F194" s="124"/>
      <c r="G194" s="124"/>
      <c r="H194" s="124"/>
      <c r="I194" s="124">
        <v>1</v>
      </c>
      <c r="J194" s="124"/>
      <c r="K194" s="58"/>
      <c r="L194" s="124"/>
      <c r="M194" s="124"/>
      <c r="N194" s="124">
        <v>1</v>
      </c>
      <c r="O194" s="124"/>
      <c r="P194" s="124">
        <v>1</v>
      </c>
      <c r="Q194" s="124"/>
      <c r="R194" s="124"/>
      <c r="S194" s="124">
        <v>1</v>
      </c>
      <c r="T194" s="124">
        <v>1</v>
      </c>
      <c r="U194" s="124"/>
      <c r="V194" s="57"/>
      <c r="W194" s="124"/>
      <c r="X194" s="58"/>
      <c r="Y194" s="56" t="s">
        <v>81</v>
      </c>
      <c r="Z194" s="57"/>
      <c r="AA194" s="124"/>
      <c r="AB194" s="124"/>
      <c r="AC194" s="124"/>
      <c r="AD194" s="124"/>
      <c r="AE194" s="124"/>
      <c r="AF194" s="58"/>
      <c r="AG194" s="124"/>
      <c r="AH194" s="124"/>
      <c r="AI194" s="124"/>
      <c r="AJ194" s="124"/>
      <c r="AK194" s="124"/>
      <c r="AL194" s="124"/>
      <c r="AM194" s="57"/>
      <c r="AN194" s="124"/>
      <c r="AO194" s="124"/>
      <c r="AP194" s="124"/>
      <c r="AQ194" s="124"/>
      <c r="AR194" s="124"/>
      <c r="AS194" s="124"/>
      <c r="AT194" s="124"/>
      <c r="AU194" s="124"/>
      <c r="AV194" s="58">
        <v>1</v>
      </c>
      <c r="AW194" s="124"/>
      <c r="AX194" s="124"/>
      <c r="AY194" s="124"/>
      <c r="AZ194" s="124"/>
      <c r="BA194" s="124"/>
      <c r="BB194" s="124"/>
      <c r="BC194" s="124"/>
      <c r="BD194" s="124"/>
      <c r="BE194" s="124"/>
      <c r="BF194" s="124"/>
      <c r="BG194" s="124"/>
      <c r="BH194" s="58"/>
      <c r="BI194" s="124"/>
      <c r="BJ194" s="124"/>
      <c r="BK194" s="124"/>
      <c r="BL194" s="124"/>
      <c r="BM194" s="124"/>
      <c r="BN194" s="58"/>
      <c r="BO194" s="124">
        <v>1</v>
      </c>
      <c r="BP194" s="124">
        <v>1</v>
      </c>
      <c r="BQ194" s="124"/>
      <c r="BR194" s="124">
        <v>1</v>
      </c>
      <c r="BS194" s="124"/>
      <c r="BT194" s="58">
        <v>1</v>
      </c>
      <c r="BU194" s="75" t="s">
        <v>1391</v>
      </c>
      <c r="BW194" s="59"/>
      <c r="BX194" s="59"/>
      <c r="BY194" s="59"/>
      <c r="BZ194" s="59"/>
      <c r="CA194" s="59"/>
      <c r="CB194" s="59"/>
      <c r="CC194" s="59"/>
      <c r="CD194" s="59"/>
    </row>
    <row r="195" spans="1:82" s="51" customFormat="1" ht="37" customHeight="1" x14ac:dyDescent="0.2">
      <c r="A195" s="51">
        <v>192</v>
      </c>
      <c r="B195" s="51">
        <v>146</v>
      </c>
      <c r="C195" s="51" t="s">
        <v>139</v>
      </c>
      <c r="D195" s="57"/>
      <c r="E195" s="124"/>
      <c r="F195" s="124"/>
      <c r="G195" s="124"/>
      <c r="H195" s="124"/>
      <c r="I195" s="124">
        <v>1</v>
      </c>
      <c r="J195" s="124"/>
      <c r="K195" s="58"/>
      <c r="L195" s="124"/>
      <c r="M195" s="124"/>
      <c r="N195" s="124"/>
      <c r="O195" s="124"/>
      <c r="P195" s="124">
        <v>1</v>
      </c>
      <c r="Q195" s="124"/>
      <c r="R195" s="124"/>
      <c r="S195" s="124">
        <v>1</v>
      </c>
      <c r="T195" s="124"/>
      <c r="U195" s="124"/>
      <c r="V195" s="57"/>
      <c r="W195" s="124"/>
      <c r="X195" s="58"/>
      <c r="Y195" s="56" t="s">
        <v>81</v>
      </c>
      <c r="Z195" s="57"/>
      <c r="AA195" s="124"/>
      <c r="AB195" s="124"/>
      <c r="AC195" s="124"/>
      <c r="AD195" s="124"/>
      <c r="AE195" s="124"/>
      <c r="AF195" s="58"/>
      <c r="AG195" s="124"/>
      <c r="AH195" s="124"/>
      <c r="AI195" s="124"/>
      <c r="AJ195" s="124"/>
      <c r="AK195" s="124"/>
      <c r="AL195" s="124"/>
      <c r="AM195" s="57"/>
      <c r="AN195" s="124"/>
      <c r="AO195" s="124"/>
      <c r="AP195" s="124"/>
      <c r="AQ195" s="124"/>
      <c r="AR195" s="124"/>
      <c r="AS195" s="124"/>
      <c r="AT195" s="124"/>
      <c r="AU195" s="124"/>
      <c r="AV195" s="58">
        <v>1</v>
      </c>
      <c r="AW195" s="124"/>
      <c r="AX195" s="124"/>
      <c r="AY195" s="124"/>
      <c r="AZ195" s="124"/>
      <c r="BA195" s="124"/>
      <c r="BB195" s="124"/>
      <c r="BC195" s="124"/>
      <c r="BD195" s="124"/>
      <c r="BE195" s="124"/>
      <c r="BF195" s="124"/>
      <c r="BG195" s="124"/>
      <c r="BH195" s="58"/>
      <c r="BI195" s="124"/>
      <c r="BJ195" s="124"/>
      <c r="BK195" s="124"/>
      <c r="BL195" s="124"/>
      <c r="BM195" s="124"/>
      <c r="BN195" s="58"/>
      <c r="BO195" s="124">
        <v>1</v>
      </c>
      <c r="BP195" s="124">
        <v>1</v>
      </c>
      <c r="BQ195" s="124"/>
      <c r="BR195" s="124">
        <v>1</v>
      </c>
      <c r="BS195" s="124"/>
      <c r="BT195" s="58">
        <v>1</v>
      </c>
      <c r="BU195" s="75" t="s">
        <v>1392</v>
      </c>
      <c r="BW195" s="59"/>
      <c r="BX195" s="59"/>
      <c r="BY195" s="59"/>
      <c r="BZ195" s="59"/>
      <c r="CA195" s="59"/>
      <c r="CB195" s="59"/>
      <c r="CC195" s="59"/>
      <c r="CD195" s="59"/>
    </row>
    <row r="196" spans="1:82" s="51" customFormat="1" ht="37" customHeight="1" x14ac:dyDescent="0.2">
      <c r="A196" s="51">
        <v>193</v>
      </c>
      <c r="B196" s="51">
        <v>147</v>
      </c>
      <c r="C196" s="51" t="s">
        <v>139</v>
      </c>
      <c r="D196" s="57">
        <v>1</v>
      </c>
      <c r="E196" s="124">
        <v>1</v>
      </c>
      <c r="F196" s="124">
        <v>1</v>
      </c>
      <c r="G196" s="124"/>
      <c r="H196" s="124"/>
      <c r="I196" s="124">
        <v>1</v>
      </c>
      <c r="J196" s="124"/>
      <c r="K196" s="58"/>
      <c r="L196" s="124"/>
      <c r="M196" s="124"/>
      <c r="N196" s="124">
        <v>1</v>
      </c>
      <c r="O196" s="124">
        <v>1</v>
      </c>
      <c r="P196" s="124">
        <v>1</v>
      </c>
      <c r="Q196" s="124"/>
      <c r="R196" s="124"/>
      <c r="S196" s="124"/>
      <c r="T196" s="124"/>
      <c r="U196" s="124"/>
      <c r="V196" s="57"/>
      <c r="W196" s="124"/>
      <c r="X196" s="58"/>
      <c r="Y196" s="56" t="s">
        <v>81</v>
      </c>
      <c r="Z196" s="57"/>
      <c r="AA196" s="124"/>
      <c r="AB196" s="124"/>
      <c r="AC196" s="124"/>
      <c r="AD196" s="124"/>
      <c r="AE196" s="124"/>
      <c r="AF196" s="58"/>
      <c r="AG196" s="124"/>
      <c r="AH196" s="124"/>
      <c r="AI196" s="124"/>
      <c r="AJ196" s="124"/>
      <c r="AK196" s="124"/>
      <c r="AL196" s="124"/>
      <c r="AM196" s="57"/>
      <c r="AN196" s="124"/>
      <c r="AO196" s="124"/>
      <c r="AP196" s="124"/>
      <c r="AQ196" s="124"/>
      <c r="AR196" s="124"/>
      <c r="AS196" s="124"/>
      <c r="AT196" s="124"/>
      <c r="AU196" s="124"/>
      <c r="AV196" s="58">
        <v>1</v>
      </c>
      <c r="AW196" s="124"/>
      <c r="AX196" s="124"/>
      <c r="AY196" s="124"/>
      <c r="AZ196" s="124"/>
      <c r="BA196" s="124"/>
      <c r="BB196" s="124"/>
      <c r="BC196" s="124"/>
      <c r="BD196" s="124"/>
      <c r="BE196" s="124"/>
      <c r="BF196" s="124"/>
      <c r="BG196" s="124"/>
      <c r="BH196" s="58"/>
      <c r="BI196" s="124"/>
      <c r="BJ196" s="124"/>
      <c r="BK196" s="124"/>
      <c r="BL196" s="124"/>
      <c r="BM196" s="124"/>
      <c r="BN196" s="58"/>
      <c r="BO196" s="124">
        <v>1</v>
      </c>
      <c r="BP196" s="124">
        <v>1</v>
      </c>
      <c r="BQ196" s="124"/>
      <c r="BR196" s="124">
        <v>1</v>
      </c>
      <c r="BS196" s="124"/>
      <c r="BT196" s="58">
        <v>1</v>
      </c>
      <c r="BU196" s="75" t="s">
        <v>1393</v>
      </c>
      <c r="BW196" s="59"/>
      <c r="BX196" s="59"/>
      <c r="BY196" s="59"/>
      <c r="BZ196" s="59"/>
      <c r="CA196" s="59"/>
      <c r="CB196" s="59"/>
      <c r="CC196" s="59"/>
      <c r="CD196" s="59"/>
    </row>
    <row r="197" spans="1:82" s="51" customFormat="1" ht="37" customHeight="1" x14ac:dyDescent="0.2">
      <c r="A197" s="51">
        <v>194</v>
      </c>
      <c r="B197" s="51">
        <v>148</v>
      </c>
      <c r="C197" s="51" t="s">
        <v>141</v>
      </c>
      <c r="D197" s="57">
        <v>1</v>
      </c>
      <c r="E197" s="124"/>
      <c r="F197" s="124">
        <v>1</v>
      </c>
      <c r="G197" s="124"/>
      <c r="H197" s="124"/>
      <c r="I197" s="124">
        <v>1</v>
      </c>
      <c r="J197" s="124"/>
      <c r="K197" s="58"/>
      <c r="L197" s="124"/>
      <c r="M197" s="124"/>
      <c r="N197" s="124">
        <v>1</v>
      </c>
      <c r="O197" s="124"/>
      <c r="P197" s="124">
        <v>1</v>
      </c>
      <c r="Q197" s="124"/>
      <c r="R197" s="124"/>
      <c r="S197" s="124"/>
      <c r="T197" s="124"/>
      <c r="U197" s="124"/>
      <c r="V197" s="57"/>
      <c r="W197" s="124"/>
      <c r="X197" s="58"/>
      <c r="Y197" s="56" t="s">
        <v>81</v>
      </c>
      <c r="Z197" s="57"/>
      <c r="AA197" s="124"/>
      <c r="AB197" s="124"/>
      <c r="AC197" s="124"/>
      <c r="AD197" s="124"/>
      <c r="AE197" s="124"/>
      <c r="AF197" s="58"/>
      <c r="AG197" s="124"/>
      <c r="AH197" s="124"/>
      <c r="AI197" s="124"/>
      <c r="AJ197" s="124"/>
      <c r="AK197" s="124"/>
      <c r="AL197" s="124"/>
      <c r="AM197" s="57"/>
      <c r="AN197" s="124"/>
      <c r="AO197" s="124"/>
      <c r="AP197" s="124"/>
      <c r="AQ197" s="124"/>
      <c r="AR197" s="124"/>
      <c r="AS197" s="124"/>
      <c r="AT197" s="124"/>
      <c r="AU197" s="124"/>
      <c r="AV197" s="58">
        <v>1</v>
      </c>
      <c r="AW197" s="124"/>
      <c r="AX197" s="124"/>
      <c r="AY197" s="124"/>
      <c r="AZ197" s="124"/>
      <c r="BA197" s="124"/>
      <c r="BB197" s="124"/>
      <c r="BC197" s="124"/>
      <c r="BD197" s="124"/>
      <c r="BE197" s="124"/>
      <c r="BF197" s="124"/>
      <c r="BG197" s="124"/>
      <c r="BH197" s="58"/>
      <c r="BI197" s="124"/>
      <c r="BJ197" s="124"/>
      <c r="BK197" s="124"/>
      <c r="BL197" s="124"/>
      <c r="BM197" s="124"/>
      <c r="BN197" s="58"/>
      <c r="BO197" s="124">
        <v>1</v>
      </c>
      <c r="BP197" s="124">
        <v>1</v>
      </c>
      <c r="BQ197" s="124"/>
      <c r="BR197" s="124">
        <v>1</v>
      </c>
      <c r="BS197" s="124"/>
      <c r="BT197" s="58">
        <v>1</v>
      </c>
      <c r="BU197" s="75" t="s">
        <v>1394</v>
      </c>
      <c r="BW197" s="59"/>
      <c r="BX197" s="59"/>
      <c r="BY197" s="59"/>
      <c r="BZ197" s="59"/>
      <c r="CA197" s="59"/>
      <c r="CB197" s="59"/>
      <c r="CC197" s="59"/>
      <c r="CD197" s="59"/>
    </row>
    <row r="198" spans="1:82" s="51" customFormat="1" ht="37" customHeight="1" x14ac:dyDescent="0.2">
      <c r="A198" s="51">
        <v>195</v>
      </c>
      <c r="B198" s="51">
        <v>149</v>
      </c>
      <c r="C198" s="51" t="s">
        <v>141</v>
      </c>
      <c r="D198" s="57">
        <v>1</v>
      </c>
      <c r="E198" s="124">
        <v>1</v>
      </c>
      <c r="F198" s="124">
        <v>1</v>
      </c>
      <c r="G198" s="124"/>
      <c r="H198" s="124"/>
      <c r="I198" s="124">
        <v>1</v>
      </c>
      <c r="J198" s="124"/>
      <c r="K198" s="58"/>
      <c r="L198" s="124"/>
      <c r="M198" s="124"/>
      <c r="N198" s="124">
        <v>1</v>
      </c>
      <c r="O198" s="124"/>
      <c r="P198" s="124">
        <v>1</v>
      </c>
      <c r="Q198" s="124"/>
      <c r="R198" s="124"/>
      <c r="S198" s="124"/>
      <c r="T198" s="124"/>
      <c r="U198" s="124"/>
      <c r="V198" s="57"/>
      <c r="W198" s="124"/>
      <c r="X198" s="58"/>
      <c r="Y198" s="56" t="s">
        <v>81</v>
      </c>
      <c r="Z198" s="57"/>
      <c r="AA198" s="124"/>
      <c r="AB198" s="124"/>
      <c r="AC198" s="124"/>
      <c r="AD198" s="124"/>
      <c r="AE198" s="124"/>
      <c r="AF198" s="58"/>
      <c r="AG198" s="124"/>
      <c r="AH198" s="124"/>
      <c r="AI198" s="124"/>
      <c r="AJ198" s="124"/>
      <c r="AK198" s="124"/>
      <c r="AL198" s="124"/>
      <c r="AM198" s="57"/>
      <c r="AN198" s="124"/>
      <c r="AO198" s="124"/>
      <c r="AP198" s="124"/>
      <c r="AQ198" s="124"/>
      <c r="AR198" s="124"/>
      <c r="AS198" s="124"/>
      <c r="AT198" s="124"/>
      <c r="AU198" s="124"/>
      <c r="AV198" s="58">
        <v>1</v>
      </c>
      <c r="AW198" s="124"/>
      <c r="AX198" s="124"/>
      <c r="AY198" s="124"/>
      <c r="AZ198" s="124"/>
      <c r="BA198" s="124"/>
      <c r="BB198" s="124"/>
      <c r="BC198" s="124"/>
      <c r="BD198" s="124"/>
      <c r="BE198" s="124"/>
      <c r="BF198" s="124"/>
      <c r="BG198" s="124"/>
      <c r="BH198" s="58"/>
      <c r="BI198" s="124"/>
      <c r="BJ198" s="124"/>
      <c r="BK198" s="124"/>
      <c r="BL198" s="124"/>
      <c r="BM198" s="124"/>
      <c r="BN198" s="58"/>
      <c r="BO198" s="124">
        <v>1</v>
      </c>
      <c r="BP198" s="124">
        <v>1</v>
      </c>
      <c r="BQ198" s="124"/>
      <c r="BR198" s="124">
        <v>1</v>
      </c>
      <c r="BS198" s="124"/>
      <c r="BT198" s="58">
        <v>1</v>
      </c>
      <c r="BU198" s="75" t="s">
        <v>1395</v>
      </c>
      <c r="BW198" s="59"/>
      <c r="BX198" s="59"/>
      <c r="BY198" s="59"/>
      <c r="BZ198" s="59"/>
      <c r="CA198" s="59"/>
      <c r="CB198" s="59"/>
      <c r="CC198" s="59"/>
      <c r="CD198" s="59"/>
    </row>
    <row r="199" spans="1:82" s="51" customFormat="1" ht="37" customHeight="1" x14ac:dyDescent="0.2">
      <c r="A199" s="51">
        <v>196</v>
      </c>
      <c r="B199" s="51">
        <v>150</v>
      </c>
      <c r="C199" s="51" t="s">
        <v>141</v>
      </c>
      <c r="D199" s="57">
        <v>1</v>
      </c>
      <c r="E199" s="124"/>
      <c r="F199" s="124"/>
      <c r="G199" s="124"/>
      <c r="H199" s="124"/>
      <c r="I199" s="124">
        <v>1</v>
      </c>
      <c r="J199" s="124"/>
      <c r="K199" s="58"/>
      <c r="L199" s="124"/>
      <c r="M199" s="124"/>
      <c r="N199" s="124">
        <v>1</v>
      </c>
      <c r="O199" s="124"/>
      <c r="P199" s="124">
        <v>1</v>
      </c>
      <c r="Q199" s="124"/>
      <c r="R199" s="124"/>
      <c r="S199" s="124"/>
      <c r="T199" s="124"/>
      <c r="U199" s="124"/>
      <c r="V199" s="57"/>
      <c r="W199" s="124"/>
      <c r="X199" s="58"/>
      <c r="Y199" s="56" t="s">
        <v>81</v>
      </c>
      <c r="Z199" s="57"/>
      <c r="AA199" s="124"/>
      <c r="AB199" s="124"/>
      <c r="AC199" s="124"/>
      <c r="AD199" s="124"/>
      <c r="AE199" s="124"/>
      <c r="AF199" s="58"/>
      <c r="AG199" s="124"/>
      <c r="AH199" s="124"/>
      <c r="AI199" s="124"/>
      <c r="AJ199" s="124"/>
      <c r="AK199" s="124"/>
      <c r="AL199" s="124"/>
      <c r="AM199" s="57"/>
      <c r="AN199" s="124"/>
      <c r="AO199" s="124"/>
      <c r="AP199" s="124"/>
      <c r="AQ199" s="124"/>
      <c r="AR199" s="124"/>
      <c r="AS199" s="124"/>
      <c r="AT199" s="124"/>
      <c r="AU199" s="124"/>
      <c r="AV199" s="58">
        <v>1</v>
      </c>
      <c r="AW199" s="124"/>
      <c r="AX199" s="124"/>
      <c r="AY199" s="124"/>
      <c r="AZ199" s="124"/>
      <c r="BA199" s="124"/>
      <c r="BB199" s="124"/>
      <c r="BC199" s="124"/>
      <c r="BD199" s="124"/>
      <c r="BE199" s="124"/>
      <c r="BF199" s="124"/>
      <c r="BG199" s="124"/>
      <c r="BH199" s="58"/>
      <c r="BI199" s="124"/>
      <c r="BJ199" s="124"/>
      <c r="BK199" s="124"/>
      <c r="BL199" s="124"/>
      <c r="BM199" s="124"/>
      <c r="BN199" s="58"/>
      <c r="BO199" s="124">
        <v>1</v>
      </c>
      <c r="BP199" s="124">
        <v>1</v>
      </c>
      <c r="BQ199" s="124"/>
      <c r="BR199" s="124">
        <v>1</v>
      </c>
      <c r="BS199" s="124"/>
      <c r="BT199" s="58">
        <v>1</v>
      </c>
      <c r="BU199" s="75" t="s">
        <v>1396</v>
      </c>
      <c r="BW199" s="59"/>
      <c r="BX199" s="59"/>
      <c r="BY199" s="59"/>
      <c r="BZ199" s="59"/>
      <c r="CA199" s="59"/>
      <c r="CB199" s="59"/>
      <c r="CC199" s="59"/>
      <c r="CD199" s="59"/>
    </row>
    <row r="200" spans="1:82" s="51" customFormat="1" ht="37" customHeight="1" x14ac:dyDescent="0.2">
      <c r="A200" s="51">
        <v>197</v>
      </c>
      <c r="B200" s="51">
        <v>151</v>
      </c>
      <c r="C200" s="51" t="s">
        <v>141</v>
      </c>
      <c r="D200" s="57">
        <v>1</v>
      </c>
      <c r="E200" s="124">
        <v>1</v>
      </c>
      <c r="F200" s="124"/>
      <c r="G200" s="124"/>
      <c r="H200" s="124"/>
      <c r="I200" s="124">
        <v>1</v>
      </c>
      <c r="J200" s="124"/>
      <c r="K200" s="58"/>
      <c r="L200" s="124"/>
      <c r="M200" s="124"/>
      <c r="N200" s="124">
        <v>1</v>
      </c>
      <c r="O200" s="124"/>
      <c r="P200" s="124">
        <v>1</v>
      </c>
      <c r="Q200" s="124"/>
      <c r="R200" s="124"/>
      <c r="S200" s="124"/>
      <c r="T200" s="124"/>
      <c r="U200" s="124"/>
      <c r="V200" s="57"/>
      <c r="W200" s="124"/>
      <c r="X200" s="58"/>
      <c r="Y200" s="56" t="s">
        <v>143</v>
      </c>
      <c r="Z200" s="57"/>
      <c r="AA200" s="124"/>
      <c r="AB200" s="124"/>
      <c r="AC200" s="124"/>
      <c r="AD200" s="124"/>
      <c r="AE200" s="124"/>
      <c r="AF200" s="58"/>
      <c r="AG200" s="124"/>
      <c r="AH200" s="124"/>
      <c r="AI200" s="124"/>
      <c r="AJ200" s="124"/>
      <c r="AK200" s="124"/>
      <c r="AL200" s="124"/>
      <c r="AM200" s="57">
        <v>1</v>
      </c>
      <c r="AN200" s="124"/>
      <c r="AO200" s="124"/>
      <c r="AP200" s="124"/>
      <c r="AQ200" s="124"/>
      <c r="AR200" s="124"/>
      <c r="AS200" s="124"/>
      <c r="AT200" s="124"/>
      <c r="AU200" s="124"/>
      <c r="AV200" s="58"/>
      <c r="AW200" s="124"/>
      <c r="AX200" s="124"/>
      <c r="AY200" s="124"/>
      <c r="AZ200" s="124"/>
      <c r="BA200" s="124"/>
      <c r="BB200" s="124"/>
      <c r="BC200" s="124"/>
      <c r="BD200" s="124"/>
      <c r="BE200" s="124"/>
      <c r="BF200" s="124"/>
      <c r="BG200" s="124"/>
      <c r="BH200" s="58"/>
      <c r="BI200" s="124"/>
      <c r="BJ200" s="124"/>
      <c r="BK200" s="124"/>
      <c r="BL200" s="124"/>
      <c r="BM200" s="124"/>
      <c r="BN200" s="58"/>
      <c r="BO200" s="124">
        <v>1</v>
      </c>
      <c r="BP200" s="124">
        <v>1</v>
      </c>
      <c r="BQ200" s="124"/>
      <c r="BR200" s="124">
        <v>1</v>
      </c>
      <c r="BS200" s="124"/>
      <c r="BT200" s="58">
        <v>1</v>
      </c>
      <c r="BU200" s="75" t="s">
        <v>1397</v>
      </c>
      <c r="BW200" s="59"/>
      <c r="BX200" s="59"/>
      <c r="BY200" s="59"/>
      <c r="BZ200" s="59"/>
      <c r="CA200" s="59"/>
      <c r="CB200" s="59"/>
      <c r="CC200" s="59"/>
      <c r="CD200" s="59"/>
    </row>
    <row r="201" spans="1:82" s="51" customFormat="1" ht="37" customHeight="1" x14ac:dyDescent="0.2">
      <c r="A201" s="51">
        <v>198</v>
      </c>
      <c r="B201" s="51">
        <v>152</v>
      </c>
      <c r="C201" s="51" t="s">
        <v>141</v>
      </c>
      <c r="D201" s="57">
        <v>1</v>
      </c>
      <c r="E201" s="124">
        <v>1</v>
      </c>
      <c r="F201" s="124">
        <v>1</v>
      </c>
      <c r="G201" s="124"/>
      <c r="H201" s="124"/>
      <c r="I201" s="124">
        <v>1</v>
      </c>
      <c r="J201" s="124"/>
      <c r="K201" s="58"/>
      <c r="L201" s="124"/>
      <c r="M201" s="124"/>
      <c r="N201" s="124"/>
      <c r="O201" s="124"/>
      <c r="P201" s="124"/>
      <c r="Q201" s="124">
        <v>1</v>
      </c>
      <c r="R201" s="124"/>
      <c r="S201" s="124"/>
      <c r="T201" s="124"/>
      <c r="U201" s="124"/>
      <c r="V201" s="57"/>
      <c r="W201" s="124"/>
      <c r="X201" s="58"/>
      <c r="Y201" s="56" t="s">
        <v>81</v>
      </c>
      <c r="Z201" s="57"/>
      <c r="AA201" s="124"/>
      <c r="AB201" s="124"/>
      <c r="AC201" s="124"/>
      <c r="AD201" s="124"/>
      <c r="AE201" s="124"/>
      <c r="AF201" s="58"/>
      <c r="AG201" s="124"/>
      <c r="AH201" s="124"/>
      <c r="AI201" s="124"/>
      <c r="AJ201" s="124"/>
      <c r="AK201" s="124"/>
      <c r="AL201" s="124"/>
      <c r="AM201" s="57"/>
      <c r="AN201" s="124"/>
      <c r="AO201" s="124"/>
      <c r="AP201" s="124"/>
      <c r="AQ201" s="124"/>
      <c r="AR201" s="124"/>
      <c r="AS201" s="124"/>
      <c r="AT201" s="124"/>
      <c r="AU201" s="124"/>
      <c r="AV201" s="58">
        <v>1</v>
      </c>
      <c r="AW201" s="124"/>
      <c r="AX201" s="124"/>
      <c r="AY201" s="124"/>
      <c r="AZ201" s="124"/>
      <c r="BA201" s="124"/>
      <c r="BB201" s="124"/>
      <c r="BC201" s="124"/>
      <c r="BD201" s="124"/>
      <c r="BE201" s="124"/>
      <c r="BF201" s="124"/>
      <c r="BG201" s="124"/>
      <c r="BH201" s="58"/>
      <c r="BI201" s="124"/>
      <c r="BJ201" s="124"/>
      <c r="BK201" s="124"/>
      <c r="BL201" s="124"/>
      <c r="BM201" s="124"/>
      <c r="BN201" s="58"/>
      <c r="BO201" s="124"/>
      <c r="BP201" s="124">
        <v>1</v>
      </c>
      <c r="BQ201" s="124"/>
      <c r="BR201" s="124">
        <v>1</v>
      </c>
      <c r="BS201" s="124"/>
      <c r="BT201" s="58">
        <v>1</v>
      </c>
      <c r="BU201" s="75" t="s">
        <v>1398</v>
      </c>
      <c r="BW201" s="59"/>
      <c r="BX201" s="59"/>
      <c r="BY201" s="59"/>
      <c r="BZ201" s="59"/>
      <c r="CA201" s="59"/>
      <c r="CB201" s="59"/>
      <c r="CC201" s="59"/>
      <c r="CD201" s="59"/>
    </row>
    <row r="202" spans="1:82" s="51" customFormat="1" ht="37" customHeight="1" x14ac:dyDescent="0.2">
      <c r="A202" s="51">
        <v>199</v>
      </c>
      <c r="B202" s="51">
        <v>153</v>
      </c>
      <c r="C202" s="51" t="s">
        <v>141</v>
      </c>
      <c r="D202" s="57">
        <v>1</v>
      </c>
      <c r="E202" s="124">
        <v>1</v>
      </c>
      <c r="F202" s="124">
        <v>1</v>
      </c>
      <c r="G202" s="124"/>
      <c r="H202" s="124"/>
      <c r="I202" s="124">
        <v>1</v>
      </c>
      <c r="J202" s="124"/>
      <c r="K202" s="58"/>
      <c r="L202" s="124"/>
      <c r="M202" s="124"/>
      <c r="N202" s="124"/>
      <c r="O202" s="124"/>
      <c r="P202" s="124">
        <v>1</v>
      </c>
      <c r="Q202" s="124"/>
      <c r="R202" s="124"/>
      <c r="S202" s="124"/>
      <c r="T202" s="124"/>
      <c r="U202" s="124"/>
      <c r="V202" s="57"/>
      <c r="W202" s="124"/>
      <c r="X202" s="58"/>
      <c r="Y202" s="56" t="s">
        <v>81</v>
      </c>
      <c r="Z202" s="57"/>
      <c r="AA202" s="124"/>
      <c r="AB202" s="124"/>
      <c r="AC202" s="124"/>
      <c r="AD202" s="124"/>
      <c r="AE202" s="124"/>
      <c r="AF202" s="58"/>
      <c r="AG202" s="124"/>
      <c r="AH202" s="124"/>
      <c r="AI202" s="124"/>
      <c r="AJ202" s="124"/>
      <c r="AK202" s="124"/>
      <c r="AL202" s="124"/>
      <c r="AM202" s="57"/>
      <c r="AN202" s="124"/>
      <c r="AO202" s="124"/>
      <c r="AP202" s="124"/>
      <c r="AQ202" s="124"/>
      <c r="AR202" s="124"/>
      <c r="AS202" s="124"/>
      <c r="AT202" s="124"/>
      <c r="AU202" s="124"/>
      <c r="AV202" s="58">
        <v>1</v>
      </c>
      <c r="AW202" s="124"/>
      <c r="AX202" s="124"/>
      <c r="AY202" s="124"/>
      <c r="AZ202" s="124"/>
      <c r="BA202" s="124"/>
      <c r="BB202" s="124"/>
      <c r="BC202" s="124"/>
      <c r="BD202" s="124"/>
      <c r="BE202" s="124"/>
      <c r="BF202" s="124"/>
      <c r="BG202" s="124"/>
      <c r="BH202" s="58"/>
      <c r="BI202" s="124"/>
      <c r="BJ202" s="124"/>
      <c r="BK202" s="124"/>
      <c r="BL202" s="124"/>
      <c r="BM202" s="124"/>
      <c r="BN202" s="58"/>
      <c r="BO202" s="124">
        <v>1</v>
      </c>
      <c r="BP202" s="124">
        <v>1</v>
      </c>
      <c r="BQ202" s="124"/>
      <c r="BR202" s="124">
        <v>1</v>
      </c>
      <c r="BS202" s="124"/>
      <c r="BT202" s="58">
        <v>1</v>
      </c>
      <c r="BU202" s="75" t="s">
        <v>1399</v>
      </c>
      <c r="BW202" s="59"/>
      <c r="BX202" s="59"/>
      <c r="BY202" s="59"/>
      <c r="BZ202" s="59"/>
      <c r="CA202" s="59"/>
      <c r="CB202" s="59"/>
      <c r="CC202" s="59"/>
      <c r="CD202" s="59"/>
    </row>
    <row r="203" spans="1:82" s="51" customFormat="1" ht="37" customHeight="1" x14ac:dyDescent="0.2">
      <c r="A203" s="51">
        <v>200</v>
      </c>
      <c r="B203" s="51">
        <v>154</v>
      </c>
      <c r="C203" s="51" t="s">
        <v>141</v>
      </c>
      <c r="D203" s="57">
        <v>1</v>
      </c>
      <c r="E203" s="124">
        <v>1</v>
      </c>
      <c r="F203" s="124"/>
      <c r="G203" s="124"/>
      <c r="H203" s="124"/>
      <c r="I203" s="124">
        <v>1</v>
      </c>
      <c r="J203" s="124"/>
      <c r="K203" s="58"/>
      <c r="L203" s="124"/>
      <c r="M203" s="124"/>
      <c r="N203" s="124">
        <v>1</v>
      </c>
      <c r="O203" s="124"/>
      <c r="P203" s="124">
        <v>1</v>
      </c>
      <c r="Q203" s="124"/>
      <c r="R203" s="124"/>
      <c r="S203" s="124"/>
      <c r="T203" s="124"/>
      <c r="U203" s="124"/>
      <c r="V203" s="57"/>
      <c r="W203" s="124"/>
      <c r="X203" s="58"/>
      <c r="Y203" s="56" t="s">
        <v>143</v>
      </c>
      <c r="Z203" s="57"/>
      <c r="AA203" s="124"/>
      <c r="AB203" s="124"/>
      <c r="AC203" s="124"/>
      <c r="AD203" s="124"/>
      <c r="AE203" s="124"/>
      <c r="AF203" s="58"/>
      <c r="AG203" s="124"/>
      <c r="AH203" s="124"/>
      <c r="AI203" s="124"/>
      <c r="AJ203" s="124"/>
      <c r="AK203" s="124"/>
      <c r="AL203" s="124"/>
      <c r="AM203" s="57">
        <v>1</v>
      </c>
      <c r="AN203" s="124"/>
      <c r="AO203" s="124"/>
      <c r="AP203" s="124"/>
      <c r="AQ203" s="124"/>
      <c r="AR203" s="124"/>
      <c r="AS203" s="124"/>
      <c r="AT203" s="124"/>
      <c r="AU203" s="124"/>
      <c r="AV203" s="58"/>
      <c r="AW203" s="124"/>
      <c r="AX203" s="124"/>
      <c r="AY203" s="124"/>
      <c r="AZ203" s="124"/>
      <c r="BA203" s="124"/>
      <c r="BB203" s="124"/>
      <c r="BC203" s="124"/>
      <c r="BD203" s="124"/>
      <c r="BE203" s="124"/>
      <c r="BF203" s="124"/>
      <c r="BG203" s="124"/>
      <c r="BH203" s="58"/>
      <c r="BI203" s="124"/>
      <c r="BJ203" s="124"/>
      <c r="BK203" s="124"/>
      <c r="BL203" s="124"/>
      <c r="BM203" s="124"/>
      <c r="BN203" s="58"/>
      <c r="BO203" s="124">
        <v>1</v>
      </c>
      <c r="BP203" s="124">
        <v>1</v>
      </c>
      <c r="BQ203" s="124"/>
      <c r="BR203" s="124">
        <v>1</v>
      </c>
      <c r="BS203" s="124"/>
      <c r="BT203" s="58">
        <v>1</v>
      </c>
      <c r="BU203" s="75" t="s">
        <v>1400</v>
      </c>
      <c r="BW203" s="59"/>
      <c r="BX203" s="59"/>
      <c r="BY203" s="59"/>
      <c r="BZ203" s="59"/>
      <c r="CA203" s="59"/>
      <c r="CB203" s="59"/>
      <c r="CC203" s="59"/>
      <c r="CD203" s="59"/>
    </row>
    <row r="204" spans="1:82" s="51" customFormat="1" ht="37" customHeight="1" x14ac:dyDescent="0.2">
      <c r="A204" s="51">
        <v>201</v>
      </c>
      <c r="B204" s="51">
        <v>155</v>
      </c>
      <c r="C204" s="51" t="s">
        <v>141</v>
      </c>
      <c r="D204" s="57">
        <v>1</v>
      </c>
      <c r="E204" s="124">
        <v>1</v>
      </c>
      <c r="F204" s="124"/>
      <c r="G204" s="124">
        <v>1</v>
      </c>
      <c r="H204" s="124">
        <v>1</v>
      </c>
      <c r="I204" s="124">
        <v>1</v>
      </c>
      <c r="J204" s="124"/>
      <c r="K204" s="58"/>
      <c r="L204" s="124"/>
      <c r="M204" s="124"/>
      <c r="N204" s="124"/>
      <c r="O204" s="124"/>
      <c r="P204" s="124">
        <v>1</v>
      </c>
      <c r="Q204" s="124"/>
      <c r="R204" s="124"/>
      <c r="S204" s="124"/>
      <c r="T204" s="124"/>
      <c r="U204" s="124"/>
      <c r="V204" s="57"/>
      <c r="W204" s="124"/>
      <c r="X204" s="58"/>
      <c r="Y204" s="56" t="s">
        <v>143</v>
      </c>
      <c r="Z204" s="57"/>
      <c r="AA204" s="124"/>
      <c r="AB204" s="124"/>
      <c r="AC204" s="124"/>
      <c r="AD204" s="124"/>
      <c r="AE204" s="124"/>
      <c r="AF204" s="58"/>
      <c r="AG204" s="124"/>
      <c r="AH204" s="124"/>
      <c r="AI204" s="124"/>
      <c r="AJ204" s="124"/>
      <c r="AK204" s="124"/>
      <c r="AL204" s="124"/>
      <c r="AM204" s="57">
        <v>1</v>
      </c>
      <c r="AN204" s="124"/>
      <c r="AO204" s="124"/>
      <c r="AP204" s="124"/>
      <c r="AQ204" s="124"/>
      <c r="AR204" s="124"/>
      <c r="AS204" s="124"/>
      <c r="AT204" s="124"/>
      <c r="AU204" s="124"/>
      <c r="AV204" s="58"/>
      <c r="AW204" s="124"/>
      <c r="AX204" s="124"/>
      <c r="AY204" s="124"/>
      <c r="AZ204" s="124"/>
      <c r="BA204" s="124"/>
      <c r="BB204" s="124"/>
      <c r="BC204" s="124"/>
      <c r="BD204" s="124"/>
      <c r="BE204" s="124"/>
      <c r="BF204" s="124"/>
      <c r="BG204" s="124"/>
      <c r="BH204" s="58"/>
      <c r="BI204" s="124"/>
      <c r="BJ204" s="124"/>
      <c r="BK204" s="124"/>
      <c r="BL204" s="124"/>
      <c r="BM204" s="124"/>
      <c r="BN204" s="58"/>
      <c r="BO204" s="124">
        <v>1</v>
      </c>
      <c r="BP204" s="124">
        <v>1</v>
      </c>
      <c r="BQ204" s="124"/>
      <c r="BR204" s="124">
        <v>1</v>
      </c>
      <c r="BS204" s="124"/>
      <c r="BT204" s="58">
        <v>1</v>
      </c>
      <c r="BU204" s="75" t="s">
        <v>1401</v>
      </c>
      <c r="BW204" s="59"/>
      <c r="BX204" s="59"/>
      <c r="BY204" s="59"/>
      <c r="BZ204" s="59"/>
      <c r="CA204" s="59"/>
      <c r="CB204" s="59"/>
      <c r="CC204" s="59"/>
      <c r="CD204" s="59"/>
    </row>
    <row r="205" spans="1:82" s="51" customFormat="1" ht="37" customHeight="1" x14ac:dyDescent="0.2">
      <c r="A205" s="51">
        <v>202</v>
      </c>
      <c r="B205" s="51">
        <v>156</v>
      </c>
      <c r="C205" s="51" t="s">
        <v>141</v>
      </c>
      <c r="D205" s="57">
        <v>1</v>
      </c>
      <c r="E205" s="124">
        <v>1</v>
      </c>
      <c r="F205" s="124"/>
      <c r="G205" s="124"/>
      <c r="H205" s="124"/>
      <c r="I205" s="124">
        <v>1</v>
      </c>
      <c r="J205" s="124"/>
      <c r="K205" s="58"/>
      <c r="L205" s="124"/>
      <c r="M205" s="124"/>
      <c r="N205" s="124"/>
      <c r="O205" s="124"/>
      <c r="P205" s="124">
        <v>1</v>
      </c>
      <c r="Q205" s="124"/>
      <c r="R205" s="124"/>
      <c r="S205" s="124"/>
      <c r="T205" s="124"/>
      <c r="U205" s="124"/>
      <c r="V205" s="57"/>
      <c r="W205" s="124"/>
      <c r="X205" s="58"/>
      <c r="Y205" s="56" t="s">
        <v>81</v>
      </c>
      <c r="Z205" s="57"/>
      <c r="AA205" s="124"/>
      <c r="AB205" s="124"/>
      <c r="AC205" s="124"/>
      <c r="AD205" s="124"/>
      <c r="AE205" s="124"/>
      <c r="AF205" s="58"/>
      <c r="AG205" s="124"/>
      <c r="AH205" s="124"/>
      <c r="AI205" s="124"/>
      <c r="AJ205" s="124"/>
      <c r="AK205" s="124"/>
      <c r="AL205" s="124"/>
      <c r="AM205" s="57"/>
      <c r="AN205" s="124"/>
      <c r="AO205" s="124"/>
      <c r="AP205" s="124"/>
      <c r="AQ205" s="124"/>
      <c r="AR205" s="124"/>
      <c r="AS205" s="124"/>
      <c r="AT205" s="124"/>
      <c r="AU205" s="124"/>
      <c r="AV205" s="58">
        <v>1</v>
      </c>
      <c r="AW205" s="124"/>
      <c r="AX205" s="124"/>
      <c r="AY205" s="124"/>
      <c r="AZ205" s="124"/>
      <c r="BA205" s="124"/>
      <c r="BB205" s="124"/>
      <c r="BC205" s="124"/>
      <c r="BD205" s="124"/>
      <c r="BE205" s="124"/>
      <c r="BF205" s="124"/>
      <c r="BG205" s="124"/>
      <c r="BH205" s="58"/>
      <c r="BI205" s="124"/>
      <c r="BJ205" s="124"/>
      <c r="BK205" s="124"/>
      <c r="BL205" s="124"/>
      <c r="BM205" s="124"/>
      <c r="BN205" s="58"/>
      <c r="BO205" s="124">
        <v>1</v>
      </c>
      <c r="BP205" s="124">
        <v>1</v>
      </c>
      <c r="BQ205" s="124"/>
      <c r="BR205" s="124">
        <v>1</v>
      </c>
      <c r="BS205" s="124"/>
      <c r="BT205" s="58">
        <v>1</v>
      </c>
      <c r="BU205" s="75" t="s">
        <v>1402</v>
      </c>
      <c r="BW205" s="59"/>
      <c r="BX205" s="59"/>
      <c r="BY205" s="59"/>
      <c r="BZ205" s="59"/>
      <c r="CA205" s="59"/>
      <c r="CB205" s="59"/>
      <c r="CC205" s="59"/>
      <c r="CD205" s="59"/>
    </row>
    <row r="206" spans="1:82" s="51" customFormat="1" ht="37" customHeight="1" x14ac:dyDescent="0.2">
      <c r="A206" s="51">
        <v>203</v>
      </c>
      <c r="B206" s="51">
        <v>157</v>
      </c>
      <c r="C206" s="51" t="s">
        <v>141</v>
      </c>
      <c r="D206" s="57">
        <v>1</v>
      </c>
      <c r="E206" s="124">
        <v>1</v>
      </c>
      <c r="F206" s="124">
        <v>1</v>
      </c>
      <c r="G206" s="124">
        <v>1</v>
      </c>
      <c r="H206" s="124"/>
      <c r="I206" s="124">
        <v>1</v>
      </c>
      <c r="J206" s="124"/>
      <c r="K206" s="58"/>
      <c r="L206" s="124"/>
      <c r="M206" s="124"/>
      <c r="N206" s="124">
        <v>1</v>
      </c>
      <c r="O206" s="124"/>
      <c r="P206" s="124">
        <v>1</v>
      </c>
      <c r="Q206" s="124"/>
      <c r="R206" s="124"/>
      <c r="S206" s="124"/>
      <c r="T206" s="124"/>
      <c r="U206" s="124"/>
      <c r="V206" s="57"/>
      <c r="W206" s="124"/>
      <c r="X206" s="58"/>
      <c r="Y206" s="56" t="s">
        <v>81</v>
      </c>
      <c r="Z206" s="57"/>
      <c r="AA206" s="124"/>
      <c r="AB206" s="124"/>
      <c r="AC206" s="124"/>
      <c r="AD206" s="124"/>
      <c r="AE206" s="124"/>
      <c r="AF206" s="58"/>
      <c r="AG206" s="124"/>
      <c r="AH206" s="124"/>
      <c r="AI206" s="124"/>
      <c r="AJ206" s="124"/>
      <c r="AK206" s="124"/>
      <c r="AL206" s="124"/>
      <c r="AM206" s="57"/>
      <c r="AN206" s="124"/>
      <c r="AO206" s="124"/>
      <c r="AP206" s="124"/>
      <c r="AQ206" s="124"/>
      <c r="AR206" s="124"/>
      <c r="AS206" s="124"/>
      <c r="AT206" s="124"/>
      <c r="AU206" s="124"/>
      <c r="AV206" s="58">
        <v>1</v>
      </c>
      <c r="AW206" s="124"/>
      <c r="AX206" s="124"/>
      <c r="AY206" s="124"/>
      <c r="AZ206" s="124"/>
      <c r="BA206" s="124"/>
      <c r="BB206" s="124"/>
      <c r="BC206" s="124"/>
      <c r="BD206" s="124"/>
      <c r="BE206" s="124"/>
      <c r="BF206" s="124"/>
      <c r="BG206" s="124"/>
      <c r="BH206" s="58"/>
      <c r="BI206" s="124"/>
      <c r="BJ206" s="124"/>
      <c r="BK206" s="124"/>
      <c r="BL206" s="124"/>
      <c r="BM206" s="124"/>
      <c r="BN206" s="58"/>
      <c r="BO206" s="124">
        <v>1</v>
      </c>
      <c r="BP206" s="124">
        <v>1</v>
      </c>
      <c r="BQ206" s="124"/>
      <c r="BR206" s="124">
        <v>1</v>
      </c>
      <c r="BS206" s="124"/>
      <c r="BT206" s="58">
        <v>1</v>
      </c>
      <c r="BU206" s="75" t="s">
        <v>1403</v>
      </c>
      <c r="BW206" s="59"/>
      <c r="BX206" s="59"/>
      <c r="BY206" s="59"/>
      <c r="BZ206" s="59"/>
      <c r="CA206" s="59"/>
      <c r="CB206" s="59"/>
      <c r="CC206" s="59"/>
      <c r="CD206" s="59"/>
    </row>
    <row r="207" spans="1:82" s="51" customFormat="1" ht="37" customHeight="1" x14ac:dyDescent="0.2">
      <c r="A207" s="51">
        <v>204</v>
      </c>
      <c r="B207" s="51">
        <v>158</v>
      </c>
      <c r="C207" s="51" t="s">
        <v>141</v>
      </c>
      <c r="D207" s="57">
        <v>1</v>
      </c>
      <c r="E207" s="124">
        <v>1</v>
      </c>
      <c r="F207" s="124">
        <v>1</v>
      </c>
      <c r="G207" s="124"/>
      <c r="H207" s="124"/>
      <c r="I207" s="124">
        <v>1</v>
      </c>
      <c r="J207" s="124"/>
      <c r="K207" s="58"/>
      <c r="L207" s="124"/>
      <c r="M207" s="124"/>
      <c r="N207" s="124">
        <v>1</v>
      </c>
      <c r="O207" s="124"/>
      <c r="P207" s="124">
        <v>1</v>
      </c>
      <c r="Q207" s="124"/>
      <c r="R207" s="124"/>
      <c r="S207" s="124"/>
      <c r="T207" s="124"/>
      <c r="U207" s="124"/>
      <c r="V207" s="57"/>
      <c r="W207" s="124"/>
      <c r="X207" s="58"/>
      <c r="Y207" s="56" t="s">
        <v>81</v>
      </c>
      <c r="Z207" s="57"/>
      <c r="AA207" s="124"/>
      <c r="AB207" s="124"/>
      <c r="AC207" s="124"/>
      <c r="AD207" s="124"/>
      <c r="AE207" s="124"/>
      <c r="AF207" s="58"/>
      <c r="AG207" s="124"/>
      <c r="AH207" s="124"/>
      <c r="AI207" s="124"/>
      <c r="AJ207" s="124"/>
      <c r="AK207" s="124"/>
      <c r="AL207" s="124"/>
      <c r="AM207" s="57"/>
      <c r="AN207" s="124"/>
      <c r="AO207" s="124"/>
      <c r="AP207" s="124"/>
      <c r="AQ207" s="124"/>
      <c r="AR207" s="124"/>
      <c r="AS207" s="124"/>
      <c r="AT207" s="124"/>
      <c r="AU207" s="124"/>
      <c r="AV207" s="58">
        <v>1</v>
      </c>
      <c r="AW207" s="124"/>
      <c r="AX207" s="124"/>
      <c r="AY207" s="124"/>
      <c r="AZ207" s="124"/>
      <c r="BA207" s="124"/>
      <c r="BB207" s="124"/>
      <c r="BC207" s="124"/>
      <c r="BD207" s="124"/>
      <c r="BE207" s="124"/>
      <c r="BF207" s="124"/>
      <c r="BG207" s="124"/>
      <c r="BH207" s="58"/>
      <c r="BI207" s="124"/>
      <c r="BJ207" s="124"/>
      <c r="BK207" s="124"/>
      <c r="BL207" s="124"/>
      <c r="BM207" s="124"/>
      <c r="BN207" s="58"/>
      <c r="BO207" s="124">
        <v>1</v>
      </c>
      <c r="BP207" s="124">
        <v>1</v>
      </c>
      <c r="BQ207" s="124"/>
      <c r="BR207" s="124">
        <v>1</v>
      </c>
      <c r="BS207" s="124"/>
      <c r="BT207" s="58">
        <v>1</v>
      </c>
      <c r="BU207" s="75" t="s">
        <v>1404</v>
      </c>
      <c r="BW207" s="59"/>
      <c r="BX207" s="59"/>
      <c r="BY207" s="59"/>
      <c r="BZ207" s="59"/>
      <c r="CA207" s="59"/>
      <c r="CB207" s="59"/>
      <c r="CC207" s="59"/>
      <c r="CD207" s="59"/>
    </row>
    <row r="208" spans="1:82" s="51" customFormat="1" ht="37" customHeight="1" x14ac:dyDescent="0.2">
      <c r="A208" s="51">
        <v>205</v>
      </c>
      <c r="B208" s="51">
        <v>159</v>
      </c>
      <c r="C208" s="51" t="s">
        <v>141</v>
      </c>
      <c r="D208" s="57">
        <v>1</v>
      </c>
      <c r="E208" s="124"/>
      <c r="F208" s="124">
        <v>1</v>
      </c>
      <c r="G208" s="124"/>
      <c r="H208" s="124"/>
      <c r="I208" s="124">
        <v>1</v>
      </c>
      <c r="J208" s="124"/>
      <c r="K208" s="58"/>
      <c r="L208" s="124"/>
      <c r="M208" s="124"/>
      <c r="N208" s="124">
        <v>1</v>
      </c>
      <c r="O208" s="124"/>
      <c r="P208" s="124">
        <v>1</v>
      </c>
      <c r="Q208" s="124"/>
      <c r="R208" s="124"/>
      <c r="S208" s="124"/>
      <c r="T208" s="124"/>
      <c r="U208" s="124"/>
      <c r="V208" s="57"/>
      <c r="W208" s="124"/>
      <c r="X208" s="58"/>
      <c r="Y208" s="56" t="s">
        <v>81</v>
      </c>
      <c r="Z208" s="57"/>
      <c r="AA208" s="124"/>
      <c r="AB208" s="124"/>
      <c r="AC208" s="124"/>
      <c r="AD208" s="124"/>
      <c r="AE208" s="124"/>
      <c r="AF208" s="58"/>
      <c r="AG208" s="124"/>
      <c r="AH208" s="124"/>
      <c r="AI208" s="124"/>
      <c r="AJ208" s="124"/>
      <c r="AK208" s="124"/>
      <c r="AL208" s="124"/>
      <c r="AM208" s="57"/>
      <c r="AN208" s="124"/>
      <c r="AO208" s="124"/>
      <c r="AP208" s="124"/>
      <c r="AQ208" s="124"/>
      <c r="AR208" s="124"/>
      <c r="AS208" s="124"/>
      <c r="AT208" s="124"/>
      <c r="AU208" s="124"/>
      <c r="AV208" s="58">
        <v>1</v>
      </c>
      <c r="AW208" s="124"/>
      <c r="AX208" s="124"/>
      <c r="AY208" s="124"/>
      <c r="AZ208" s="124"/>
      <c r="BA208" s="124"/>
      <c r="BB208" s="124"/>
      <c r="BC208" s="124"/>
      <c r="BD208" s="124"/>
      <c r="BE208" s="124"/>
      <c r="BF208" s="124"/>
      <c r="BG208" s="124"/>
      <c r="BH208" s="58"/>
      <c r="BI208" s="124"/>
      <c r="BJ208" s="124"/>
      <c r="BK208" s="124"/>
      <c r="BL208" s="124"/>
      <c r="BM208" s="124"/>
      <c r="BN208" s="58"/>
      <c r="BO208" s="124">
        <v>1</v>
      </c>
      <c r="BP208" s="124">
        <v>1</v>
      </c>
      <c r="BQ208" s="124"/>
      <c r="BR208" s="124">
        <v>1</v>
      </c>
      <c r="BS208" s="124"/>
      <c r="BT208" s="58">
        <v>1</v>
      </c>
      <c r="BU208" s="75" t="s">
        <v>1405</v>
      </c>
      <c r="BW208" s="59"/>
      <c r="BX208" s="59"/>
      <c r="BY208" s="59"/>
      <c r="BZ208" s="59"/>
      <c r="CA208" s="59"/>
      <c r="CB208" s="59"/>
      <c r="CC208" s="59"/>
      <c r="CD208" s="59"/>
    </row>
    <row r="209" spans="1:82" s="51" customFormat="1" ht="37" customHeight="1" x14ac:dyDescent="0.2">
      <c r="A209" s="51">
        <v>206</v>
      </c>
      <c r="B209" s="51">
        <v>160</v>
      </c>
      <c r="C209" s="51" t="s">
        <v>141</v>
      </c>
      <c r="D209" s="57">
        <v>1</v>
      </c>
      <c r="E209" s="124">
        <v>1</v>
      </c>
      <c r="F209" s="124"/>
      <c r="G209" s="124"/>
      <c r="H209" s="124"/>
      <c r="I209" s="124">
        <v>1</v>
      </c>
      <c r="J209" s="124"/>
      <c r="K209" s="58"/>
      <c r="L209" s="124"/>
      <c r="M209" s="124"/>
      <c r="N209" s="124">
        <v>1</v>
      </c>
      <c r="O209" s="124"/>
      <c r="P209" s="124"/>
      <c r="Q209" s="124"/>
      <c r="R209" s="124"/>
      <c r="S209" s="124"/>
      <c r="T209" s="124"/>
      <c r="U209" s="124"/>
      <c r="V209" s="57"/>
      <c r="W209" s="124"/>
      <c r="X209" s="58"/>
      <c r="Y209" s="56" t="s">
        <v>81</v>
      </c>
      <c r="Z209" s="57"/>
      <c r="AA209" s="124"/>
      <c r="AB209" s="124"/>
      <c r="AC209" s="124"/>
      <c r="AD209" s="124"/>
      <c r="AE209" s="124"/>
      <c r="AF209" s="58"/>
      <c r="AG209" s="124"/>
      <c r="AH209" s="124"/>
      <c r="AI209" s="124"/>
      <c r="AJ209" s="124"/>
      <c r="AK209" s="124"/>
      <c r="AL209" s="124"/>
      <c r="AM209" s="57"/>
      <c r="AN209" s="124"/>
      <c r="AO209" s="124"/>
      <c r="AP209" s="124"/>
      <c r="AQ209" s="124"/>
      <c r="AR209" s="124"/>
      <c r="AS209" s="124"/>
      <c r="AT209" s="124"/>
      <c r="AU209" s="124"/>
      <c r="AV209" s="58">
        <v>1</v>
      </c>
      <c r="AW209" s="124"/>
      <c r="AX209" s="124"/>
      <c r="AY209" s="124"/>
      <c r="AZ209" s="124"/>
      <c r="BA209" s="124"/>
      <c r="BB209" s="124"/>
      <c r="BC209" s="124"/>
      <c r="BD209" s="124"/>
      <c r="BE209" s="124"/>
      <c r="BF209" s="124"/>
      <c r="BG209" s="124"/>
      <c r="BH209" s="58"/>
      <c r="BI209" s="124"/>
      <c r="BJ209" s="124"/>
      <c r="BK209" s="124"/>
      <c r="BL209" s="124"/>
      <c r="BM209" s="124"/>
      <c r="BN209" s="58"/>
      <c r="BO209" s="124">
        <v>1</v>
      </c>
      <c r="BP209" s="124">
        <v>1</v>
      </c>
      <c r="BQ209" s="124"/>
      <c r="BR209" s="124">
        <v>1</v>
      </c>
      <c r="BS209" s="124"/>
      <c r="BT209" s="58">
        <v>1</v>
      </c>
      <c r="BU209" s="75" t="s">
        <v>1406</v>
      </c>
      <c r="BW209" s="59"/>
      <c r="BX209" s="59"/>
      <c r="BY209" s="59"/>
      <c r="BZ209" s="59"/>
      <c r="CA209" s="59"/>
      <c r="CB209" s="59"/>
      <c r="CC209" s="59"/>
      <c r="CD209" s="59"/>
    </row>
    <row r="210" spans="1:82" s="51" customFormat="1" ht="37" customHeight="1" x14ac:dyDescent="0.2">
      <c r="A210" s="51">
        <v>207</v>
      </c>
      <c r="B210" s="51">
        <v>161</v>
      </c>
      <c r="C210" s="51" t="s">
        <v>141</v>
      </c>
      <c r="D210" s="57">
        <v>1</v>
      </c>
      <c r="E210" s="124">
        <v>1</v>
      </c>
      <c r="F210" s="124">
        <v>1</v>
      </c>
      <c r="G210" s="124">
        <v>1</v>
      </c>
      <c r="H210" s="124"/>
      <c r="I210" s="124">
        <v>1</v>
      </c>
      <c r="J210" s="124"/>
      <c r="K210" s="58">
        <v>1</v>
      </c>
      <c r="L210" s="124"/>
      <c r="M210" s="124"/>
      <c r="N210" s="124">
        <v>1</v>
      </c>
      <c r="O210" s="124"/>
      <c r="P210" s="124">
        <v>1</v>
      </c>
      <c r="Q210" s="124"/>
      <c r="R210" s="124"/>
      <c r="S210" s="124"/>
      <c r="T210" s="124"/>
      <c r="U210" s="124"/>
      <c r="V210" s="57"/>
      <c r="W210" s="124"/>
      <c r="X210" s="58"/>
      <c r="Y210" s="56" t="s">
        <v>144</v>
      </c>
      <c r="Z210" s="57"/>
      <c r="AA210" s="124"/>
      <c r="AB210" s="124"/>
      <c r="AC210" s="124"/>
      <c r="AD210" s="124"/>
      <c r="AE210" s="124"/>
      <c r="AF210" s="58"/>
      <c r="AG210" s="124"/>
      <c r="AH210" s="124"/>
      <c r="AI210" s="124"/>
      <c r="AJ210" s="124"/>
      <c r="AK210" s="124"/>
      <c r="AL210" s="124"/>
      <c r="AM210" s="57"/>
      <c r="AN210" s="124"/>
      <c r="AO210" s="124"/>
      <c r="AP210" s="124"/>
      <c r="AQ210" s="124"/>
      <c r="AR210" s="124"/>
      <c r="AS210" s="124"/>
      <c r="AT210" s="124"/>
      <c r="AU210" s="124"/>
      <c r="AV210" s="58">
        <v>1</v>
      </c>
      <c r="AW210" s="124"/>
      <c r="AX210" s="124"/>
      <c r="AY210" s="124"/>
      <c r="AZ210" s="124"/>
      <c r="BA210" s="124"/>
      <c r="BB210" s="124"/>
      <c r="BC210" s="124"/>
      <c r="BD210" s="124"/>
      <c r="BE210" s="124"/>
      <c r="BF210" s="124"/>
      <c r="BG210" s="124"/>
      <c r="BH210" s="58"/>
      <c r="BI210" s="124"/>
      <c r="BJ210" s="124"/>
      <c r="BK210" s="124"/>
      <c r="BL210" s="124"/>
      <c r="BM210" s="124"/>
      <c r="BN210" s="58"/>
      <c r="BO210" s="124">
        <v>1</v>
      </c>
      <c r="BP210" s="124">
        <v>1</v>
      </c>
      <c r="BQ210" s="124"/>
      <c r="BR210" s="124">
        <v>1</v>
      </c>
      <c r="BS210" s="124"/>
      <c r="BT210" s="58">
        <v>1</v>
      </c>
      <c r="BU210" s="75" t="s">
        <v>1407</v>
      </c>
      <c r="BW210" s="59"/>
      <c r="BX210" s="59"/>
      <c r="BY210" s="59"/>
      <c r="BZ210" s="59"/>
      <c r="CA210" s="59"/>
      <c r="CB210" s="59"/>
      <c r="CC210" s="59"/>
      <c r="CD210" s="59"/>
    </row>
    <row r="211" spans="1:82" s="51" customFormat="1" ht="37" customHeight="1" x14ac:dyDescent="0.2">
      <c r="A211" s="51">
        <v>208</v>
      </c>
      <c r="B211" s="51">
        <v>162</v>
      </c>
      <c r="C211" s="51" t="s">
        <v>141</v>
      </c>
      <c r="D211" s="57">
        <v>1</v>
      </c>
      <c r="E211" s="124">
        <v>1</v>
      </c>
      <c r="F211" s="124"/>
      <c r="G211" s="124">
        <v>1</v>
      </c>
      <c r="H211" s="124">
        <v>1</v>
      </c>
      <c r="I211" s="124">
        <v>1</v>
      </c>
      <c r="J211" s="124"/>
      <c r="K211" s="58"/>
      <c r="L211" s="124"/>
      <c r="M211" s="124"/>
      <c r="N211" s="124">
        <v>1</v>
      </c>
      <c r="O211" s="124"/>
      <c r="P211" s="124">
        <v>1</v>
      </c>
      <c r="Q211" s="124"/>
      <c r="R211" s="124"/>
      <c r="S211" s="124"/>
      <c r="T211" s="124"/>
      <c r="U211" s="124"/>
      <c r="V211" s="57"/>
      <c r="W211" s="124"/>
      <c r="X211" s="58"/>
      <c r="Y211" s="56" t="s">
        <v>143</v>
      </c>
      <c r="Z211" s="57"/>
      <c r="AA211" s="124"/>
      <c r="AB211" s="124"/>
      <c r="AC211" s="124"/>
      <c r="AD211" s="124"/>
      <c r="AE211" s="124"/>
      <c r="AF211" s="58"/>
      <c r="AG211" s="124"/>
      <c r="AH211" s="124"/>
      <c r="AI211" s="124"/>
      <c r="AJ211" s="124"/>
      <c r="AK211" s="124"/>
      <c r="AL211" s="124"/>
      <c r="AM211" s="57"/>
      <c r="AN211" s="124"/>
      <c r="AO211" s="124"/>
      <c r="AP211" s="124"/>
      <c r="AQ211" s="124"/>
      <c r="AR211" s="124"/>
      <c r="AS211" s="124"/>
      <c r="AT211" s="124"/>
      <c r="AU211" s="124"/>
      <c r="AV211" s="58">
        <v>1</v>
      </c>
      <c r="AW211" s="124"/>
      <c r="AX211" s="124"/>
      <c r="AY211" s="124"/>
      <c r="AZ211" s="124"/>
      <c r="BA211" s="124"/>
      <c r="BB211" s="124"/>
      <c r="BC211" s="124"/>
      <c r="BD211" s="124"/>
      <c r="BE211" s="124"/>
      <c r="BF211" s="124"/>
      <c r="BG211" s="124"/>
      <c r="BH211" s="58"/>
      <c r="BI211" s="124"/>
      <c r="BJ211" s="124"/>
      <c r="BK211" s="124"/>
      <c r="BL211" s="124"/>
      <c r="BM211" s="124"/>
      <c r="BN211" s="58"/>
      <c r="BO211" s="124">
        <v>1</v>
      </c>
      <c r="BP211" s="124">
        <v>1</v>
      </c>
      <c r="BQ211" s="124"/>
      <c r="BR211" s="124">
        <v>1</v>
      </c>
      <c r="BS211" s="124"/>
      <c r="BT211" s="58">
        <v>1</v>
      </c>
      <c r="BU211" s="75" t="s">
        <v>1408</v>
      </c>
      <c r="BW211" s="59"/>
      <c r="BX211" s="59"/>
      <c r="BY211" s="59"/>
      <c r="BZ211" s="59"/>
      <c r="CA211" s="59"/>
      <c r="CB211" s="59"/>
      <c r="CC211" s="59"/>
      <c r="CD211" s="59"/>
    </row>
    <row r="212" spans="1:82" s="51" customFormat="1" ht="37" customHeight="1" x14ac:dyDescent="0.2">
      <c r="A212" s="51">
        <v>209</v>
      </c>
      <c r="B212" s="51">
        <v>163</v>
      </c>
      <c r="C212" s="51" t="s">
        <v>141</v>
      </c>
      <c r="D212" s="57">
        <v>1</v>
      </c>
      <c r="E212" s="124">
        <v>1</v>
      </c>
      <c r="F212" s="124">
        <v>1</v>
      </c>
      <c r="G212" s="124"/>
      <c r="H212" s="124"/>
      <c r="I212" s="124">
        <v>1</v>
      </c>
      <c r="J212" s="124"/>
      <c r="K212" s="58"/>
      <c r="L212" s="124"/>
      <c r="M212" s="124"/>
      <c r="N212" s="124">
        <v>1</v>
      </c>
      <c r="O212" s="124"/>
      <c r="P212" s="124">
        <v>1</v>
      </c>
      <c r="Q212" s="124"/>
      <c r="R212" s="124"/>
      <c r="S212" s="124">
        <v>1</v>
      </c>
      <c r="T212" s="124"/>
      <c r="U212" s="124"/>
      <c r="V212" s="57"/>
      <c r="W212" s="124"/>
      <c r="X212" s="58"/>
      <c r="Y212" s="56" t="s">
        <v>81</v>
      </c>
      <c r="Z212" s="57"/>
      <c r="AA212" s="124"/>
      <c r="AB212" s="124"/>
      <c r="AC212" s="124"/>
      <c r="AD212" s="124"/>
      <c r="AE212" s="124"/>
      <c r="AF212" s="58"/>
      <c r="AG212" s="124"/>
      <c r="AH212" s="124"/>
      <c r="AI212" s="124"/>
      <c r="AJ212" s="124"/>
      <c r="AK212" s="124"/>
      <c r="AL212" s="124"/>
      <c r="AM212" s="57"/>
      <c r="AN212" s="124"/>
      <c r="AO212" s="124"/>
      <c r="AP212" s="124"/>
      <c r="AQ212" s="124"/>
      <c r="AR212" s="124"/>
      <c r="AS212" s="124"/>
      <c r="AT212" s="124"/>
      <c r="AU212" s="124"/>
      <c r="AV212" s="58">
        <v>1</v>
      </c>
      <c r="AW212" s="124"/>
      <c r="AX212" s="124"/>
      <c r="AY212" s="124"/>
      <c r="AZ212" s="124"/>
      <c r="BA212" s="124"/>
      <c r="BB212" s="124"/>
      <c r="BC212" s="124"/>
      <c r="BD212" s="124"/>
      <c r="BE212" s="124"/>
      <c r="BF212" s="124"/>
      <c r="BG212" s="124"/>
      <c r="BH212" s="58"/>
      <c r="BI212" s="124"/>
      <c r="BJ212" s="124"/>
      <c r="BK212" s="124"/>
      <c r="BL212" s="124"/>
      <c r="BM212" s="124"/>
      <c r="BN212" s="58"/>
      <c r="BO212" s="124">
        <v>1</v>
      </c>
      <c r="BP212" s="124">
        <v>1</v>
      </c>
      <c r="BQ212" s="124"/>
      <c r="BR212" s="124">
        <v>1</v>
      </c>
      <c r="BS212" s="124"/>
      <c r="BT212" s="58">
        <v>1</v>
      </c>
      <c r="BU212" s="75" t="s">
        <v>1409</v>
      </c>
      <c r="BW212" s="59"/>
      <c r="BX212" s="59"/>
      <c r="BY212" s="59"/>
      <c r="BZ212" s="59"/>
      <c r="CA212" s="59"/>
      <c r="CB212" s="59"/>
      <c r="CC212" s="59"/>
      <c r="CD212" s="59"/>
    </row>
    <row r="213" spans="1:82" s="51" customFormat="1" ht="37" customHeight="1" x14ac:dyDescent="0.2">
      <c r="A213" s="51">
        <v>210</v>
      </c>
      <c r="B213" s="51">
        <v>164</v>
      </c>
      <c r="C213" s="51" t="s">
        <v>141</v>
      </c>
      <c r="D213" s="57">
        <v>1</v>
      </c>
      <c r="E213" s="124"/>
      <c r="F213" s="124"/>
      <c r="G213" s="124"/>
      <c r="H213" s="124"/>
      <c r="I213" s="124">
        <v>1</v>
      </c>
      <c r="J213" s="124"/>
      <c r="K213" s="58"/>
      <c r="L213" s="124"/>
      <c r="M213" s="124"/>
      <c r="N213" s="124"/>
      <c r="O213" s="124"/>
      <c r="P213" s="124">
        <v>1</v>
      </c>
      <c r="Q213" s="124"/>
      <c r="R213" s="124"/>
      <c r="S213" s="124">
        <v>1</v>
      </c>
      <c r="T213" s="124"/>
      <c r="U213" s="124"/>
      <c r="V213" s="57"/>
      <c r="W213" s="124"/>
      <c r="X213" s="58"/>
      <c r="Y213" s="56" t="s">
        <v>81</v>
      </c>
      <c r="Z213" s="57"/>
      <c r="AA213" s="124"/>
      <c r="AB213" s="124"/>
      <c r="AC213" s="124"/>
      <c r="AD213" s="124"/>
      <c r="AE213" s="124"/>
      <c r="AF213" s="58"/>
      <c r="AG213" s="124"/>
      <c r="AH213" s="124"/>
      <c r="AI213" s="124"/>
      <c r="AJ213" s="124"/>
      <c r="AK213" s="124"/>
      <c r="AL213" s="124"/>
      <c r="AM213" s="57"/>
      <c r="AN213" s="124"/>
      <c r="AO213" s="124"/>
      <c r="AP213" s="124"/>
      <c r="AQ213" s="124"/>
      <c r="AR213" s="124"/>
      <c r="AS213" s="124"/>
      <c r="AT213" s="124"/>
      <c r="AU213" s="124"/>
      <c r="AV213" s="58">
        <v>1</v>
      </c>
      <c r="AW213" s="124"/>
      <c r="AX213" s="124"/>
      <c r="AY213" s="124"/>
      <c r="AZ213" s="124"/>
      <c r="BA213" s="124"/>
      <c r="BB213" s="124"/>
      <c r="BC213" s="124"/>
      <c r="BD213" s="124"/>
      <c r="BE213" s="124"/>
      <c r="BF213" s="124"/>
      <c r="BG213" s="124"/>
      <c r="BH213" s="58"/>
      <c r="BI213" s="124"/>
      <c r="BJ213" s="124"/>
      <c r="BK213" s="124"/>
      <c r="BL213" s="124"/>
      <c r="BM213" s="124"/>
      <c r="BN213" s="58"/>
      <c r="BO213" s="124">
        <v>1</v>
      </c>
      <c r="BP213" s="124">
        <v>1</v>
      </c>
      <c r="BQ213" s="124"/>
      <c r="BR213" s="124">
        <v>1</v>
      </c>
      <c r="BS213" s="124"/>
      <c r="BT213" s="58">
        <v>1</v>
      </c>
      <c r="BU213" s="75" t="s">
        <v>1410</v>
      </c>
      <c r="BW213" s="59"/>
      <c r="BX213" s="59"/>
      <c r="BY213" s="59"/>
      <c r="BZ213" s="59"/>
      <c r="CA213" s="59"/>
      <c r="CB213" s="59"/>
      <c r="CC213" s="59"/>
      <c r="CD213" s="59"/>
    </row>
    <row r="214" spans="1:82" s="51" customFormat="1" ht="37" customHeight="1" x14ac:dyDescent="0.2">
      <c r="A214" s="51">
        <v>211</v>
      </c>
      <c r="B214" s="51">
        <v>165</v>
      </c>
      <c r="C214" s="51" t="s">
        <v>141</v>
      </c>
      <c r="D214" s="57"/>
      <c r="E214" s="124"/>
      <c r="F214" s="124"/>
      <c r="G214" s="124"/>
      <c r="H214" s="124"/>
      <c r="I214" s="124">
        <v>1</v>
      </c>
      <c r="J214" s="124"/>
      <c r="K214" s="58"/>
      <c r="L214" s="124"/>
      <c r="M214" s="124"/>
      <c r="N214" s="124">
        <v>1</v>
      </c>
      <c r="O214" s="124"/>
      <c r="P214" s="124">
        <v>1</v>
      </c>
      <c r="Q214" s="124"/>
      <c r="R214" s="124"/>
      <c r="S214" s="124">
        <v>1</v>
      </c>
      <c r="T214" s="124"/>
      <c r="U214" s="124"/>
      <c r="V214" s="57"/>
      <c r="W214" s="124"/>
      <c r="X214" s="58"/>
      <c r="Y214" s="56" t="s">
        <v>81</v>
      </c>
      <c r="Z214" s="57"/>
      <c r="AA214" s="124"/>
      <c r="AB214" s="124"/>
      <c r="AC214" s="124"/>
      <c r="AD214" s="124"/>
      <c r="AE214" s="124"/>
      <c r="AF214" s="58"/>
      <c r="AG214" s="124"/>
      <c r="AH214" s="124"/>
      <c r="AI214" s="124"/>
      <c r="AJ214" s="124"/>
      <c r="AK214" s="124"/>
      <c r="AL214" s="124"/>
      <c r="AM214" s="57"/>
      <c r="AN214" s="124"/>
      <c r="AO214" s="124"/>
      <c r="AP214" s="124"/>
      <c r="AQ214" s="124"/>
      <c r="AR214" s="124"/>
      <c r="AS214" s="124"/>
      <c r="AT214" s="124"/>
      <c r="AU214" s="124"/>
      <c r="AV214" s="58">
        <v>1</v>
      </c>
      <c r="AW214" s="124"/>
      <c r="AX214" s="124"/>
      <c r="AY214" s="124"/>
      <c r="AZ214" s="124"/>
      <c r="BA214" s="124"/>
      <c r="BB214" s="124"/>
      <c r="BC214" s="124"/>
      <c r="BD214" s="124"/>
      <c r="BE214" s="124"/>
      <c r="BF214" s="124"/>
      <c r="BG214" s="124"/>
      <c r="BH214" s="58"/>
      <c r="BI214" s="124"/>
      <c r="BJ214" s="124"/>
      <c r="BK214" s="124"/>
      <c r="BL214" s="124"/>
      <c r="BM214" s="124"/>
      <c r="BN214" s="58"/>
      <c r="BO214" s="124">
        <v>1</v>
      </c>
      <c r="BP214" s="124">
        <v>1</v>
      </c>
      <c r="BQ214" s="124"/>
      <c r="BR214" s="124">
        <v>1</v>
      </c>
      <c r="BS214" s="124"/>
      <c r="BT214" s="58">
        <v>1</v>
      </c>
      <c r="BU214" s="75" t="s">
        <v>1411</v>
      </c>
      <c r="BW214" s="59"/>
      <c r="BX214" s="59"/>
      <c r="BY214" s="59"/>
      <c r="BZ214" s="59"/>
      <c r="CA214" s="59"/>
      <c r="CB214" s="59"/>
      <c r="CC214" s="59"/>
      <c r="CD214" s="59"/>
    </row>
    <row r="215" spans="1:82" s="51" customFormat="1" ht="37" customHeight="1" x14ac:dyDescent="0.2">
      <c r="A215" s="51">
        <v>212</v>
      </c>
      <c r="B215" s="51">
        <v>166</v>
      </c>
      <c r="C215" s="51" t="s">
        <v>141</v>
      </c>
      <c r="D215" s="57">
        <v>1</v>
      </c>
      <c r="E215" s="124">
        <v>1</v>
      </c>
      <c r="F215" s="124"/>
      <c r="G215" s="124"/>
      <c r="H215" s="124"/>
      <c r="I215" s="124">
        <v>1</v>
      </c>
      <c r="J215" s="124"/>
      <c r="K215" s="58"/>
      <c r="L215" s="124"/>
      <c r="M215" s="124"/>
      <c r="N215" s="124">
        <v>1</v>
      </c>
      <c r="O215" s="124"/>
      <c r="P215" s="124">
        <v>1</v>
      </c>
      <c r="Q215" s="124"/>
      <c r="R215" s="124"/>
      <c r="S215" s="124"/>
      <c r="T215" s="124"/>
      <c r="U215" s="124"/>
      <c r="V215" s="57"/>
      <c r="W215" s="124"/>
      <c r="X215" s="58"/>
      <c r="Y215" s="56" t="s">
        <v>81</v>
      </c>
      <c r="Z215" s="57"/>
      <c r="AA215" s="124"/>
      <c r="AB215" s="124"/>
      <c r="AC215" s="124"/>
      <c r="AD215" s="124"/>
      <c r="AE215" s="124"/>
      <c r="AF215" s="58"/>
      <c r="AG215" s="124"/>
      <c r="AH215" s="124"/>
      <c r="AI215" s="124"/>
      <c r="AJ215" s="124"/>
      <c r="AK215" s="124"/>
      <c r="AL215" s="124"/>
      <c r="AM215" s="57"/>
      <c r="AN215" s="124"/>
      <c r="AO215" s="124"/>
      <c r="AP215" s="124"/>
      <c r="AQ215" s="124"/>
      <c r="AR215" s="124"/>
      <c r="AS215" s="124"/>
      <c r="AT215" s="124"/>
      <c r="AU215" s="124"/>
      <c r="AV215" s="58">
        <v>1</v>
      </c>
      <c r="AW215" s="124"/>
      <c r="AX215" s="124"/>
      <c r="AY215" s="124"/>
      <c r="AZ215" s="124"/>
      <c r="BA215" s="124"/>
      <c r="BB215" s="124"/>
      <c r="BC215" s="124"/>
      <c r="BD215" s="124"/>
      <c r="BE215" s="124"/>
      <c r="BF215" s="124"/>
      <c r="BG215" s="124"/>
      <c r="BH215" s="58"/>
      <c r="BI215" s="124"/>
      <c r="BJ215" s="124"/>
      <c r="BK215" s="124"/>
      <c r="BL215" s="124"/>
      <c r="BM215" s="124"/>
      <c r="BN215" s="58"/>
      <c r="BO215" s="124">
        <v>1</v>
      </c>
      <c r="BP215" s="124">
        <v>1</v>
      </c>
      <c r="BQ215" s="124"/>
      <c r="BR215" s="124">
        <v>1</v>
      </c>
      <c r="BS215" s="124"/>
      <c r="BT215" s="58">
        <v>1</v>
      </c>
      <c r="BU215" s="75" t="s">
        <v>1412</v>
      </c>
      <c r="BW215" s="59"/>
      <c r="BX215" s="59"/>
      <c r="BY215" s="59"/>
      <c r="BZ215" s="59"/>
      <c r="CA215" s="59"/>
      <c r="CB215" s="59"/>
      <c r="CC215" s="59"/>
      <c r="CD215" s="59"/>
    </row>
    <row r="216" spans="1:82" s="51" customFormat="1" ht="37" customHeight="1" x14ac:dyDescent="0.2">
      <c r="A216" s="51">
        <v>213</v>
      </c>
      <c r="B216" s="51">
        <v>167</v>
      </c>
      <c r="C216" s="51" t="s">
        <v>141</v>
      </c>
      <c r="D216" s="57">
        <v>1</v>
      </c>
      <c r="E216" s="124">
        <v>1</v>
      </c>
      <c r="F216" s="124">
        <v>1</v>
      </c>
      <c r="G216" s="124"/>
      <c r="H216" s="124"/>
      <c r="I216" s="124">
        <v>1</v>
      </c>
      <c r="J216" s="124"/>
      <c r="K216" s="58"/>
      <c r="L216" s="124"/>
      <c r="M216" s="124"/>
      <c r="N216" s="124">
        <v>1</v>
      </c>
      <c r="O216" s="124"/>
      <c r="P216" s="124">
        <v>1</v>
      </c>
      <c r="Q216" s="124"/>
      <c r="R216" s="124"/>
      <c r="S216" s="124"/>
      <c r="T216" s="124"/>
      <c r="U216" s="124"/>
      <c r="V216" s="57"/>
      <c r="W216" s="124"/>
      <c r="X216" s="58"/>
      <c r="Y216" s="56" t="s">
        <v>81</v>
      </c>
      <c r="Z216" s="57"/>
      <c r="AA216" s="124"/>
      <c r="AB216" s="124"/>
      <c r="AC216" s="124"/>
      <c r="AD216" s="124"/>
      <c r="AE216" s="124"/>
      <c r="AF216" s="58"/>
      <c r="AG216" s="124"/>
      <c r="AH216" s="124"/>
      <c r="AI216" s="124"/>
      <c r="AJ216" s="124"/>
      <c r="AK216" s="124"/>
      <c r="AL216" s="124"/>
      <c r="AM216" s="57"/>
      <c r="AN216" s="124"/>
      <c r="AO216" s="124"/>
      <c r="AP216" s="124"/>
      <c r="AQ216" s="124"/>
      <c r="AR216" s="124"/>
      <c r="AS216" s="124"/>
      <c r="AT216" s="124"/>
      <c r="AU216" s="124"/>
      <c r="AV216" s="58">
        <v>1</v>
      </c>
      <c r="AW216" s="124"/>
      <c r="AX216" s="124"/>
      <c r="AY216" s="124"/>
      <c r="AZ216" s="124"/>
      <c r="BA216" s="124"/>
      <c r="BB216" s="124"/>
      <c r="BC216" s="124"/>
      <c r="BD216" s="124"/>
      <c r="BE216" s="124"/>
      <c r="BF216" s="124"/>
      <c r="BG216" s="124"/>
      <c r="BH216" s="58"/>
      <c r="BI216" s="124"/>
      <c r="BJ216" s="124"/>
      <c r="BK216" s="124"/>
      <c r="BL216" s="124"/>
      <c r="BM216" s="124"/>
      <c r="BN216" s="58"/>
      <c r="BO216" s="124">
        <v>1</v>
      </c>
      <c r="BP216" s="124">
        <v>1</v>
      </c>
      <c r="BQ216" s="124"/>
      <c r="BR216" s="124">
        <v>1</v>
      </c>
      <c r="BS216" s="124"/>
      <c r="BT216" s="58">
        <v>1</v>
      </c>
      <c r="BU216" s="75" t="s">
        <v>1413</v>
      </c>
      <c r="BW216" s="59"/>
      <c r="BX216" s="59"/>
      <c r="BY216" s="59"/>
      <c r="BZ216" s="59"/>
      <c r="CA216" s="59"/>
      <c r="CB216" s="59"/>
      <c r="CC216" s="59"/>
      <c r="CD216" s="59"/>
    </row>
    <row r="217" spans="1:82" s="51" customFormat="1" ht="37" customHeight="1" x14ac:dyDescent="0.2">
      <c r="A217" s="51">
        <v>214</v>
      </c>
      <c r="B217" s="51">
        <v>168</v>
      </c>
      <c r="C217" s="51" t="s">
        <v>141</v>
      </c>
      <c r="D217" s="57">
        <v>1</v>
      </c>
      <c r="E217" s="124">
        <v>1</v>
      </c>
      <c r="F217" s="124"/>
      <c r="G217" s="124"/>
      <c r="H217" s="124"/>
      <c r="I217" s="124">
        <v>1</v>
      </c>
      <c r="J217" s="124"/>
      <c r="K217" s="58"/>
      <c r="L217" s="124"/>
      <c r="M217" s="124"/>
      <c r="N217" s="124">
        <v>1</v>
      </c>
      <c r="O217" s="124"/>
      <c r="P217" s="124">
        <v>1</v>
      </c>
      <c r="Q217" s="124"/>
      <c r="R217" s="124"/>
      <c r="S217" s="124"/>
      <c r="T217" s="124"/>
      <c r="U217" s="124"/>
      <c r="V217" s="57"/>
      <c r="W217" s="124"/>
      <c r="X217" s="58"/>
      <c r="Y217" s="56" t="s">
        <v>81</v>
      </c>
      <c r="Z217" s="57"/>
      <c r="AA217" s="124"/>
      <c r="AB217" s="124"/>
      <c r="AC217" s="124"/>
      <c r="AD217" s="124"/>
      <c r="AE217" s="124"/>
      <c r="AF217" s="58"/>
      <c r="AG217" s="124"/>
      <c r="AH217" s="124"/>
      <c r="AI217" s="124"/>
      <c r="AJ217" s="124"/>
      <c r="AK217" s="124"/>
      <c r="AL217" s="124"/>
      <c r="AM217" s="57"/>
      <c r="AN217" s="124"/>
      <c r="AO217" s="124"/>
      <c r="AP217" s="124"/>
      <c r="AQ217" s="124"/>
      <c r="AR217" s="124"/>
      <c r="AS217" s="124"/>
      <c r="AT217" s="124"/>
      <c r="AU217" s="124"/>
      <c r="AV217" s="58">
        <v>1</v>
      </c>
      <c r="AW217" s="124"/>
      <c r="AX217" s="124"/>
      <c r="AY217" s="124"/>
      <c r="AZ217" s="124"/>
      <c r="BA217" s="124"/>
      <c r="BB217" s="124"/>
      <c r="BC217" s="124"/>
      <c r="BD217" s="124"/>
      <c r="BE217" s="124"/>
      <c r="BF217" s="124"/>
      <c r="BG217" s="124"/>
      <c r="BH217" s="58"/>
      <c r="BI217" s="124"/>
      <c r="BJ217" s="124"/>
      <c r="BK217" s="124"/>
      <c r="BL217" s="124"/>
      <c r="BM217" s="124"/>
      <c r="BN217" s="58"/>
      <c r="BO217" s="124">
        <v>1</v>
      </c>
      <c r="BP217" s="124">
        <v>1</v>
      </c>
      <c r="BQ217" s="124"/>
      <c r="BR217" s="124">
        <v>1</v>
      </c>
      <c r="BS217" s="124"/>
      <c r="BT217" s="58">
        <v>1</v>
      </c>
      <c r="BU217" s="75" t="s">
        <v>1414</v>
      </c>
      <c r="BW217" s="59"/>
      <c r="BX217" s="59"/>
      <c r="BY217" s="59"/>
      <c r="BZ217" s="59"/>
      <c r="CA217" s="59"/>
      <c r="CB217" s="59"/>
      <c r="CC217" s="59"/>
      <c r="CD217" s="59"/>
    </row>
    <row r="218" spans="1:82" s="51" customFormat="1" ht="37" customHeight="1" x14ac:dyDescent="0.2">
      <c r="A218" s="51">
        <v>215</v>
      </c>
      <c r="B218" s="51">
        <v>169</v>
      </c>
      <c r="C218" s="51" t="s">
        <v>142</v>
      </c>
      <c r="D218" s="57">
        <v>1</v>
      </c>
      <c r="E218" s="124">
        <v>1</v>
      </c>
      <c r="F218" s="124">
        <v>1</v>
      </c>
      <c r="G218" s="124">
        <v>1</v>
      </c>
      <c r="H218" s="124">
        <v>1</v>
      </c>
      <c r="I218" s="124">
        <v>1</v>
      </c>
      <c r="J218" s="124"/>
      <c r="K218" s="58"/>
      <c r="L218" s="124"/>
      <c r="M218" s="124"/>
      <c r="N218" s="124">
        <v>1</v>
      </c>
      <c r="O218" s="124"/>
      <c r="P218" s="124">
        <v>1</v>
      </c>
      <c r="Q218" s="124"/>
      <c r="R218" s="124"/>
      <c r="S218" s="124"/>
      <c r="T218" s="124"/>
      <c r="U218" s="124"/>
      <c r="V218" s="57"/>
      <c r="W218" s="124"/>
      <c r="X218" s="58"/>
      <c r="Y218" s="56" t="s">
        <v>145</v>
      </c>
      <c r="Z218" s="57"/>
      <c r="AA218" s="124"/>
      <c r="AB218" s="124"/>
      <c r="AC218" s="124"/>
      <c r="AD218" s="124"/>
      <c r="AE218" s="124"/>
      <c r="AF218" s="58"/>
      <c r="AG218" s="124"/>
      <c r="AH218" s="124"/>
      <c r="AI218" s="124"/>
      <c r="AJ218" s="124"/>
      <c r="AK218" s="124"/>
      <c r="AL218" s="124"/>
      <c r="AM218" s="57">
        <v>1</v>
      </c>
      <c r="AN218" s="124">
        <v>1</v>
      </c>
      <c r="AO218" s="124"/>
      <c r="AP218" s="124"/>
      <c r="AQ218" s="124"/>
      <c r="AR218" s="124"/>
      <c r="AS218" s="124"/>
      <c r="AT218" s="124"/>
      <c r="AU218" s="124"/>
      <c r="AV218" s="58"/>
      <c r="AW218" s="124"/>
      <c r="AX218" s="124"/>
      <c r="AY218" s="124"/>
      <c r="AZ218" s="124"/>
      <c r="BA218" s="124"/>
      <c r="BB218" s="124"/>
      <c r="BC218" s="124"/>
      <c r="BD218" s="124"/>
      <c r="BE218" s="124"/>
      <c r="BF218" s="124"/>
      <c r="BG218" s="124"/>
      <c r="BH218" s="58"/>
      <c r="BI218" s="124"/>
      <c r="BJ218" s="124"/>
      <c r="BK218" s="124"/>
      <c r="BL218" s="124"/>
      <c r="BM218" s="124"/>
      <c r="BN218" s="58"/>
      <c r="BO218" s="124">
        <v>1</v>
      </c>
      <c r="BP218" s="124">
        <v>1</v>
      </c>
      <c r="BQ218" s="124"/>
      <c r="BR218" s="124">
        <v>1</v>
      </c>
      <c r="BS218" s="124"/>
      <c r="BT218" s="58">
        <v>1</v>
      </c>
      <c r="BU218" s="75" t="s">
        <v>1415</v>
      </c>
      <c r="BW218" s="59"/>
      <c r="BX218" s="59"/>
      <c r="BY218" s="59"/>
      <c r="BZ218" s="59"/>
      <c r="CA218" s="59"/>
      <c r="CB218" s="59"/>
      <c r="CC218" s="59"/>
      <c r="CD218" s="59"/>
    </row>
    <row r="219" spans="1:82" s="51" customFormat="1" ht="37" customHeight="1" x14ac:dyDescent="0.2">
      <c r="A219" s="51">
        <v>216</v>
      </c>
      <c r="B219" s="51">
        <v>170</v>
      </c>
      <c r="C219" s="51" t="s">
        <v>142</v>
      </c>
      <c r="D219" s="57">
        <v>1</v>
      </c>
      <c r="E219" s="124">
        <v>1</v>
      </c>
      <c r="F219" s="124">
        <v>1</v>
      </c>
      <c r="G219" s="124"/>
      <c r="H219" s="124"/>
      <c r="I219" s="124">
        <v>1</v>
      </c>
      <c r="J219" s="124"/>
      <c r="K219" s="58"/>
      <c r="L219" s="124"/>
      <c r="M219" s="124"/>
      <c r="N219" s="124">
        <v>1</v>
      </c>
      <c r="O219" s="124"/>
      <c r="P219" s="124">
        <v>1</v>
      </c>
      <c r="Q219" s="124"/>
      <c r="R219" s="124"/>
      <c r="S219" s="124"/>
      <c r="T219" s="124"/>
      <c r="U219" s="124"/>
      <c r="V219" s="57"/>
      <c r="W219" s="124"/>
      <c r="X219" s="58"/>
      <c r="Y219" s="56" t="s">
        <v>146</v>
      </c>
      <c r="Z219" s="57"/>
      <c r="AA219" s="124"/>
      <c r="AB219" s="124"/>
      <c r="AC219" s="124"/>
      <c r="AD219" s="124"/>
      <c r="AE219" s="124"/>
      <c r="AF219" s="58"/>
      <c r="AG219" s="124"/>
      <c r="AH219" s="124"/>
      <c r="AI219" s="124"/>
      <c r="AJ219" s="124"/>
      <c r="AK219" s="124"/>
      <c r="AL219" s="124"/>
      <c r="AM219" s="57"/>
      <c r="AN219" s="124">
        <v>1</v>
      </c>
      <c r="AO219" s="124"/>
      <c r="AP219" s="124"/>
      <c r="AQ219" s="124"/>
      <c r="AR219" s="124"/>
      <c r="AS219" s="124"/>
      <c r="AT219" s="124"/>
      <c r="AU219" s="124"/>
      <c r="AV219" s="58"/>
      <c r="AW219" s="124"/>
      <c r="AX219" s="124"/>
      <c r="AY219" s="124"/>
      <c r="AZ219" s="124"/>
      <c r="BA219" s="124"/>
      <c r="BB219" s="124"/>
      <c r="BC219" s="124"/>
      <c r="BD219" s="124"/>
      <c r="BE219" s="124"/>
      <c r="BF219" s="124"/>
      <c r="BG219" s="124"/>
      <c r="BH219" s="58"/>
      <c r="BI219" s="124"/>
      <c r="BJ219" s="124"/>
      <c r="BK219" s="124"/>
      <c r="BL219" s="124"/>
      <c r="BM219" s="124"/>
      <c r="BN219" s="58"/>
      <c r="BO219" s="124">
        <v>1</v>
      </c>
      <c r="BP219" s="124">
        <v>1</v>
      </c>
      <c r="BQ219" s="124"/>
      <c r="BR219" s="124">
        <v>1</v>
      </c>
      <c r="BS219" s="124"/>
      <c r="BT219" s="58">
        <v>1</v>
      </c>
      <c r="BU219" s="75" t="s">
        <v>1416</v>
      </c>
      <c r="BW219" s="59"/>
      <c r="BX219" s="59"/>
      <c r="BY219" s="59"/>
      <c r="BZ219" s="59"/>
      <c r="CA219" s="59"/>
      <c r="CB219" s="59"/>
      <c r="CC219" s="59"/>
      <c r="CD219" s="59"/>
    </row>
    <row r="220" spans="1:82" s="51" customFormat="1" ht="37" customHeight="1" x14ac:dyDescent="0.2">
      <c r="A220" s="51">
        <v>217</v>
      </c>
      <c r="B220" s="51">
        <v>171</v>
      </c>
      <c r="C220" s="51" t="s">
        <v>142</v>
      </c>
      <c r="D220" s="57">
        <v>1</v>
      </c>
      <c r="E220" s="124">
        <v>1</v>
      </c>
      <c r="F220" s="124"/>
      <c r="G220" s="124"/>
      <c r="H220" s="124"/>
      <c r="I220" s="124">
        <v>1</v>
      </c>
      <c r="J220" s="124"/>
      <c r="K220" s="58"/>
      <c r="L220" s="124"/>
      <c r="M220" s="124"/>
      <c r="N220" s="124"/>
      <c r="O220" s="124"/>
      <c r="P220" s="124"/>
      <c r="Q220" s="124"/>
      <c r="R220" s="124"/>
      <c r="S220" s="124"/>
      <c r="T220" s="124"/>
      <c r="U220" s="124"/>
      <c r="V220" s="57"/>
      <c r="W220" s="124"/>
      <c r="X220" s="58"/>
      <c r="Y220" s="56" t="s">
        <v>81</v>
      </c>
      <c r="Z220" s="57"/>
      <c r="AA220" s="124"/>
      <c r="AB220" s="124"/>
      <c r="AC220" s="124"/>
      <c r="AD220" s="124"/>
      <c r="AE220" s="124"/>
      <c r="AF220" s="58"/>
      <c r="AG220" s="124"/>
      <c r="AH220" s="124"/>
      <c r="AI220" s="124"/>
      <c r="AJ220" s="124"/>
      <c r="AK220" s="124"/>
      <c r="AL220" s="124"/>
      <c r="AM220" s="57"/>
      <c r="AN220" s="124"/>
      <c r="AO220" s="124"/>
      <c r="AP220" s="124"/>
      <c r="AQ220" s="124"/>
      <c r="AR220" s="124"/>
      <c r="AS220" s="124"/>
      <c r="AT220" s="124"/>
      <c r="AU220" s="124"/>
      <c r="AV220" s="58">
        <v>1</v>
      </c>
      <c r="AW220" s="124"/>
      <c r="AX220" s="124"/>
      <c r="AY220" s="124"/>
      <c r="AZ220" s="124"/>
      <c r="BA220" s="124"/>
      <c r="BB220" s="124"/>
      <c r="BC220" s="124"/>
      <c r="BD220" s="124"/>
      <c r="BE220" s="124"/>
      <c r="BF220" s="124"/>
      <c r="BG220" s="124"/>
      <c r="BH220" s="58"/>
      <c r="BI220" s="124"/>
      <c r="BJ220" s="124"/>
      <c r="BK220" s="124"/>
      <c r="BL220" s="124"/>
      <c r="BM220" s="124"/>
      <c r="BN220" s="58"/>
      <c r="BO220" s="124"/>
      <c r="BP220" s="124">
        <v>1</v>
      </c>
      <c r="BQ220" s="124"/>
      <c r="BR220" s="124">
        <v>1</v>
      </c>
      <c r="BS220" s="124"/>
      <c r="BT220" s="58">
        <v>1</v>
      </c>
      <c r="BU220" s="75" t="s">
        <v>1417</v>
      </c>
      <c r="BW220" s="59"/>
      <c r="BX220" s="59"/>
      <c r="BY220" s="59"/>
      <c r="BZ220" s="59"/>
      <c r="CA220" s="59"/>
      <c r="CB220" s="59"/>
      <c r="CC220" s="59"/>
      <c r="CD220" s="59"/>
    </row>
    <row r="221" spans="1:82" s="51" customFormat="1" ht="37" customHeight="1" x14ac:dyDescent="0.2">
      <c r="A221" s="51">
        <v>218</v>
      </c>
      <c r="B221" s="51">
        <v>172</v>
      </c>
      <c r="C221" s="51" t="s">
        <v>142</v>
      </c>
      <c r="D221" s="57">
        <v>1</v>
      </c>
      <c r="E221" s="124">
        <v>1</v>
      </c>
      <c r="F221" s="124">
        <v>1</v>
      </c>
      <c r="G221" s="124">
        <v>1</v>
      </c>
      <c r="H221" s="124"/>
      <c r="I221" s="124">
        <v>1</v>
      </c>
      <c r="J221" s="124"/>
      <c r="K221" s="58"/>
      <c r="L221" s="124"/>
      <c r="M221" s="124"/>
      <c r="N221" s="124">
        <v>1</v>
      </c>
      <c r="O221" s="124"/>
      <c r="P221" s="124">
        <v>1</v>
      </c>
      <c r="Q221" s="124"/>
      <c r="R221" s="124"/>
      <c r="S221" s="124">
        <v>1</v>
      </c>
      <c r="T221" s="124"/>
      <c r="U221" s="124"/>
      <c r="V221" s="57"/>
      <c r="W221" s="124"/>
      <c r="X221" s="58"/>
      <c r="Y221" s="56" t="s">
        <v>81</v>
      </c>
      <c r="Z221" s="57"/>
      <c r="AA221" s="124"/>
      <c r="AB221" s="124"/>
      <c r="AC221" s="124"/>
      <c r="AD221" s="124"/>
      <c r="AE221" s="124"/>
      <c r="AF221" s="58"/>
      <c r="AG221" s="124"/>
      <c r="AH221" s="124"/>
      <c r="AI221" s="124"/>
      <c r="AJ221" s="124"/>
      <c r="AK221" s="124"/>
      <c r="AL221" s="124"/>
      <c r="AM221" s="57"/>
      <c r="AN221" s="124"/>
      <c r="AO221" s="124"/>
      <c r="AP221" s="124"/>
      <c r="AQ221" s="124"/>
      <c r="AR221" s="124"/>
      <c r="AS221" s="124"/>
      <c r="AT221" s="124"/>
      <c r="AU221" s="124"/>
      <c r="AV221" s="58">
        <v>1</v>
      </c>
      <c r="AW221" s="124"/>
      <c r="AX221" s="124"/>
      <c r="AY221" s="124"/>
      <c r="AZ221" s="124"/>
      <c r="BA221" s="124"/>
      <c r="BB221" s="124"/>
      <c r="BC221" s="124"/>
      <c r="BD221" s="124"/>
      <c r="BE221" s="124"/>
      <c r="BF221" s="124"/>
      <c r="BG221" s="124"/>
      <c r="BH221" s="58"/>
      <c r="BI221" s="124"/>
      <c r="BJ221" s="124"/>
      <c r="BK221" s="124"/>
      <c r="BL221" s="124"/>
      <c r="BM221" s="124"/>
      <c r="BN221" s="58"/>
      <c r="BO221" s="124">
        <v>1</v>
      </c>
      <c r="BP221" s="124">
        <v>1</v>
      </c>
      <c r="BQ221" s="124"/>
      <c r="BR221" s="124">
        <v>1</v>
      </c>
      <c r="BS221" s="124"/>
      <c r="BT221" s="58">
        <v>1</v>
      </c>
      <c r="BU221" s="75" t="s">
        <v>1418</v>
      </c>
      <c r="BW221" s="59"/>
      <c r="BX221" s="59"/>
      <c r="BY221" s="59"/>
      <c r="BZ221" s="59"/>
      <c r="CA221" s="59"/>
      <c r="CB221" s="59"/>
      <c r="CC221" s="59"/>
      <c r="CD221" s="59"/>
    </row>
    <row r="222" spans="1:82" s="51" customFormat="1" ht="37" customHeight="1" x14ac:dyDescent="0.2">
      <c r="A222" s="51">
        <v>219</v>
      </c>
      <c r="B222" s="51">
        <v>173</v>
      </c>
      <c r="C222" s="51" t="s">
        <v>142</v>
      </c>
      <c r="D222" s="57">
        <v>1</v>
      </c>
      <c r="E222" s="124">
        <v>1</v>
      </c>
      <c r="F222" s="124">
        <v>1</v>
      </c>
      <c r="G222" s="124"/>
      <c r="H222" s="124">
        <v>1</v>
      </c>
      <c r="I222" s="124">
        <v>1</v>
      </c>
      <c r="J222" s="124"/>
      <c r="K222" s="58"/>
      <c r="L222" s="124"/>
      <c r="M222" s="124"/>
      <c r="N222" s="124">
        <v>1</v>
      </c>
      <c r="O222" s="124"/>
      <c r="P222" s="124">
        <v>1</v>
      </c>
      <c r="Q222" s="124"/>
      <c r="R222" s="124"/>
      <c r="S222" s="124"/>
      <c r="T222" s="124"/>
      <c r="U222" s="124"/>
      <c r="V222" s="57"/>
      <c r="W222" s="124"/>
      <c r="X222" s="58"/>
      <c r="Y222" s="56" t="s">
        <v>140</v>
      </c>
      <c r="Z222" s="57"/>
      <c r="AA222" s="124"/>
      <c r="AB222" s="124"/>
      <c r="AC222" s="124"/>
      <c r="AD222" s="124"/>
      <c r="AE222" s="124"/>
      <c r="AF222" s="58"/>
      <c r="AG222" s="124"/>
      <c r="AH222" s="124"/>
      <c r="AI222" s="124"/>
      <c r="AJ222" s="124"/>
      <c r="AK222" s="124"/>
      <c r="AL222" s="124"/>
      <c r="AM222" s="57">
        <v>1</v>
      </c>
      <c r="AN222" s="124">
        <v>1</v>
      </c>
      <c r="AO222" s="124"/>
      <c r="AP222" s="124"/>
      <c r="AQ222" s="124"/>
      <c r="AR222" s="124"/>
      <c r="AS222" s="124"/>
      <c r="AT222" s="124"/>
      <c r="AU222" s="124"/>
      <c r="AV222" s="58"/>
      <c r="AW222" s="124"/>
      <c r="AX222" s="124"/>
      <c r="AY222" s="124"/>
      <c r="AZ222" s="124"/>
      <c r="BA222" s="124"/>
      <c r="BB222" s="124"/>
      <c r="BC222" s="124"/>
      <c r="BD222" s="124"/>
      <c r="BE222" s="124"/>
      <c r="BF222" s="124"/>
      <c r="BG222" s="124"/>
      <c r="BH222" s="58"/>
      <c r="BI222" s="124"/>
      <c r="BJ222" s="124"/>
      <c r="BK222" s="124"/>
      <c r="BL222" s="124"/>
      <c r="BM222" s="124"/>
      <c r="BN222" s="58"/>
      <c r="BO222" s="124">
        <v>1</v>
      </c>
      <c r="BP222" s="124">
        <v>1</v>
      </c>
      <c r="BQ222" s="124"/>
      <c r="BR222" s="124">
        <v>1</v>
      </c>
      <c r="BS222" s="124"/>
      <c r="BT222" s="58">
        <v>1</v>
      </c>
      <c r="BU222" s="75" t="s">
        <v>1419</v>
      </c>
      <c r="BW222" s="59"/>
      <c r="BX222" s="59"/>
      <c r="BY222" s="59"/>
      <c r="BZ222" s="59"/>
      <c r="CA222" s="59"/>
      <c r="CB222" s="59"/>
      <c r="CC222" s="59"/>
      <c r="CD222" s="59"/>
    </row>
    <row r="223" spans="1:82" s="51" customFormat="1" ht="37" customHeight="1" x14ac:dyDescent="0.2">
      <c r="A223" s="51">
        <v>220</v>
      </c>
      <c r="B223" s="51">
        <v>174</v>
      </c>
      <c r="C223" s="51" t="s">
        <v>142</v>
      </c>
      <c r="D223" s="57">
        <v>1</v>
      </c>
      <c r="E223" s="124">
        <v>1</v>
      </c>
      <c r="F223" s="124">
        <v>1</v>
      </c>
      <c r="G223" s="124"/>
      <c r="H223" s="124">
        <v>1</v>
      </c>
      <c r="I223" s="124">
        <v>1</v>
      </c>
      <c r="J223" s="124"/>
      <c r="K223" s="58"/>
      <c r="L223" s="124"/>
      <c r="M223" s="124"/>
      <c r="N223" s="124">
        <v>1</v>
      </c>
      <c r="O223" s="124"/>
      <c r="P223" s="124">
        <v>1</v>
      </c>
      <c r="Q223" s="124"/>
      <c r="R223" s="124"/>
      <c r="S223" s="124">
        <v>1</v>
      </c>
      <c r="T223" s="124"/>
      <c r="U223" s="124"/>
      <c r="V223" s="57"/>
      <c r="W223" s="124"/>
      <c r="X223" s="58"/>
      <c r="Y223" s="56" t="s">
        <v>147</v>
      </c>
      <c r="Z223" s="57"/>
      <c r="AA223" s="124"/>
      <c r="AB223" s="124"/>
      <c r="AC223" s="124"/>
      <c r="AD223" s="124"/>
      <c r="AE223" s="124"/>
      <c r="AF223" s="58"/>
      <c r="AG223" s="124"/>
      <c r="AH223" s="124"/>
      <c r="AI223" s="124"/>
      <c r="AJ223" s="124"/>
      <c r="AK223" s="124"/>
      <c r="AL223" s="124"/>
      <c r="AM223" s="57"/>
      <c r="AN223" s="124">
        <v>1</v>
      </c>
      <c r="AO223" s="124"/>
      <c r="AP223" s="124"/>
      <c r="AQ223" s="124"/>
      <c r="AR223" s="124"/>
      <c r="AS223" s="124"/>
      <c r="AT223" s="124"/>
      <c r="AU223" s="124"/>
      <c r="AV223" s="58"/>
      <c r="AW223" s="124"/>
      <c r="AX223" s="124"/>
      <c r="AY223" s="124"/>
      <c r="AZ223" s="124"/>
      <c r="BA223" s="124"/>
      <c r="BB223" s="124"/>
      <c r="BC223" s="124"/>
      <c r="BD223" s="124"/>
      <c r="BE223" s="124"/>
      <c r="BF223" s="124"/>
      <c r="BG223" s="124"/>
      <c r="BH223" s="58">
        <v>1</v>
      </c>
      <c r="BI223" s="124"/>
      <c r="BJ223" s="124"/>
      <c r="BK223" s="124"/>
      <c r="BL223" s="124"/>
      <c r="BM223" s="124"/>
      <c r="BN223" s="58"/>
      <c r="BO223" s="124">
        <v>1</v>
      </c>
      <c r="BP223" s="124">
        <v>1</v>
      </c>
      <c r="BQ223" s="124">
        <v>1</v>
      </c>
      <c r="BR223" s="124"/>
      <c r="BS223" s="124">
        <v>1</v>
      </c>
      <c r="BT223" s="58"/>
      <c r="BU223" s="75" t="s">
        <v>1420</v>
      </c>
      <c r="BW223" s="59"/>
      <c r="BX223" s="59"/>
      <c r="BY223" s="59"/>
      <c r="BZ223" s="59"/>
      <c r="CA223" s="59"/>
      <c r="CB223" s="59"/>
      <c r="CC223" s="59"/>
      <c r="CD223" s="59"/>
    </row>
    <row r="224" spans="1:82" s="51" customFormat="1" ht="37" customHeight="1" x14ac:dyDescent="0.2">
      <c r="A224" s="51">
        <v>221</v>
      </c>
      <c r="B224" s="51">
        <v>175</v>
      </c>
      <c r="C224" s="51" t="s">
        <v>142</v>
      </c>
      <c r="D224" s="57">
        <v>1</v>
      </c>
      <c r="E224" s="124">
        <v>1</v>
      </c>
      <c r="F224" s="124">
        <v>1</v>
      </c>
      <c r="G224" s="124"/>
      <c r="H224" s="124">
        <v>1</v>
      </c>
      <c r="I224" s="124">
        <v>1</v>
      </c>
      <c r="J224" s="124"/>
      <c r="K224" s="58"/>
      <c r="L224" s="124"/>
      <c r="M224" s="124"/>
      <c r="N224" s="124"/>
      <c r="O224" s="124"/>
      <c r="P224" s="124">
        <v>1</v>
      </c>
      <c r="Q224" s="124"/>
      <c r="R224" s="124"/>
      <c r="S224" s="124">
        <v>1</v>
      </c>
      <c r="T224" s="124"/>
      <c r="U224" s="124"/>
      <c r="V224" s="57"/>
      <c r="W224" s="124"/>
      <c r="X224" s="58"/>
      <c r="Y224" s="56" t="s">
        <v>148</v>
      </c>
      <c r="Z224" s="57"/>
      <c r="AA224" s="124"/>
      <c r="AB224" s="124"/>
      <c r="AC224" s="124"/>
      <c r="AD224" s="124"/>
      <c r="AE224" s="124"/>
      <c r="AF224" s="58"/>
      <c r="AG224" s="124"/>
      <c r="AH224" s="124"/>
      <c r="AI224" s="124"/>
      <c r="AJ224" s="124"/>
      <c r="AK224" s="124"/>
      <c r="AL224" s="124"/>
      <c r="AM224" s="57">
        <v>1</v>
      </c>
      <c r="AN224" s="124">
        <v>1</v>
      </c>
      <c r="AO224" s="124"/>
      <c r="AP224" s="124"/>
      <c r="AQ224" s="124"/>
      <c r="AR224" s="124"/>
      <c r="AS224" s="124"/>
      <c r="AT224" s="124"/>
      <c r="AU224" s="124"/>
      <c r="AV224" s="58">
        <v>1</v>
      </c>
      <c r="AW224" s="124"/>
      <c r="AX224" s="124"/>
      <c r="AY224" s="124"/>
      <c r="AZ224" s="124"/>
      <c r="BA224" s="124"/>
      <c r="BB224" s="124"/>
      <c r="BC224" s="124"/>
      <c r="BD224" s="124"/>
      <c r="BE224" s="124"/>
      <c r="BF224" s="124"/>
      <c r="BG224" s="124"/>
      <c r="BH224" s="58"/>
      <c r="BI224" s="124"/>
      <c r="BJ224" s="124"/>
      <c r="BK224" s="124"/>
      <c r="BL224" s="124"/>
      <c r="BM224" s="124"/>
      <c r="BN224" s="58"/>
      <c r="BO224" s="124">
        <v>1</v>
      </c>
      <c r="BP224" s="124">
        <v>1</v>
      </c>
      <c r="BQ224" s="124"/>
      <c r="BR224" s="124">
        <v>1</v>
      </c>
      <c r="BS224" s="124"/>
      <c r="BT224" s="58">
        <v>1</v>
      </c>
      <c r="BU224" s="75" t="s">
        <v>1421</v>
      </c>
      <c r="BW224" s="59"/>
      <c r="BX224" s="59"/>
      <c r="BY224" s="59"/>
      <c r="BZ224" s="59"/>
      <c r="CA224" s="59"/>
      <c r="CB224" s="59"/>
      <c r="CC224" s="59"/>
      <c r="CD224" s="59"/>
    </row>
    <row r="225" spans="1:82" s="51" customFormat="1" ht="37" customHeight="1" x14ac:dyDescent="0.2">
      <c r="A225" s="51">
        <v>222</v>
      </c>
      <c r="B225" s="51">
        <v>176</v>
      </c>
      <c r="C225" s="51" t="s">
        <v>142</v>
      </c>
      <c r="D225" s="57"/>
      <c r="E225" s="124"/>
      <c r="F225" s="124"/>
      <c r="G225" s="124">
        <v>1</v>
      </c>
      <c r="H225" s="124"/>
      <c r="I225" s="124">
        <v>1</v>
      </c>
      <c r="J225" s="124"/>
      <c r="K225" s="58"/>
      <c r="L225" s="124"/>
      <c r="M225" s="124"/>
      <c r="N225" s="124"/>
      <c r="O225" s="124"/>
      <c r="P225" s="124">
        <v>1</v>
      </c>
      <c r="Q225" s="124"/>
      <c r="R225" s="124"/>
      <c r="S225" s="124">
        <v>1</v>
      </c>
      <c r="T225" s="124"/>
      <c r="U225" s="124"/>
      <c r="V225" s="57"/>
      <c r="W225" s="124"/>
      <c r="X225" s="58"/>
      <c r="Y225" s="56" t="s">
        <v>81</v>
      </c>
      <c r="Z225" s="57"/>
      <c r="AA225" s="124"/>
      <c r="AB225" s="124"/>
      <c r="AC225" s="124"/>
      <c r="AD225" s="124"/>
      <c r="AE225" s="124"/>
      <c r="AF225" s="58"/>
      <c r="AG225" s="124"/>
      <c r="AH225" s="124"/>
      <c r="AI225" s="124"/>
      <c r="AJ225" s="124"/>
      <c r="AK225" s="124"/>
      <c r="AL225" s="124"/>
      <c r="AM225" s="57"/>
      <c r="AN225" s="124"/>
      <c r="AO225" s="124"/>
      <c r="AP225" s="124"/>
      <c r="AQ225" s="124"/>
      <c r="AR225" s="124"/>
      <c r="AS225" s="124"/>
      <c r="AT225" s="124"/>
      <c r="AU225" s="124"/>
      <c r="AV225" s="58">
        <v>1</v>
      </c>
      <c r="AW225" s="124"/>
      <c r="AX225" s="124"/>
      <c r="AY225" s="124"/>
      <c r="AZ225" s="124"/>
      <c r="BA225" s="124"/>
      <c r="BB225" s="124"/>
      <c r="BC225" s="124"/>
      <c r="BD225" s="124"/>
      <c r="BE225" s="124"/>
      <c r="BF225" s="124"/>
      <c r="BG225" s="124"/>
      <c r="BH225" s="58"/>
      <c r="BI225" s="124"/>
      <c r="BJ225" s="124"/>
      <c r="BK225" s="124"/>
      <c r="BL225" s="124"/>
      <c r="BM225" s="124"/>
      <c r="BN225" s="58"/>
      <c r="BO225" s="124">
        <v>1</v>
      </c>
      <c r="BP225" s="124">
        <v>1</v>
      </c>
      <c r="BQ225" s="124"/>
      <c r="BR225" s="124">
        <v>1</v>
      </c>
      <c r="BS225" s="124"/>
      <c r="BT225" s="58">
        <v>1</v>
      </c>
      <c r="BU225" s="75" t="s">
        <v>1422</v>
      </c>
      <c r="BW225" s="59"/>
      <c r="BX225" s="59"/>
      <c r="BY225" s="59"/>
      <c r="BZ225" s="59"/>
      <c r="CA225" s="59"/>
      <c r="CB225" s="59"/>
      <c r="CC225" s="59"/>
      <c r="CD225" s="59"/>
    </row>
    <row r="226" spans="1:82" s="51" customFormat="1" ht="37" customHeight="1" x14ac:dyDescent="0.2">
      <c r="A226" s="51">
        <v>223</v>
      </c>
      <c r="B226" s="51">
        <v>177</v>
      </c>
      <c r="C226" s="51" t="s">
        <v>142</v>
      </c>
      <c r="D226" s="57">
        <v>1</v>
      </c>
      <c r="E226" s="124"/>
      <c r="F226" s="124"/>
      <c r="G226" s="124">
        <v>1</v>
      </c>
      <c r="H226" s="124"/>
      <c r="I226" s="124">
        <v>1</v>
      </c>
      <c r="J226" s="124"/>
      <c r="K226" s="58"/>
      <c r="L226" s="124"/>
      <c r="M226" s="124"/>
      <c r="N226" s="124"/>
      <c r="O226" s="124"/>
      <c r="P226" s="124">
        <v>1</v>
      </c>
      <c r="Q226" s="124"/>
      <c r="R226" s="124"/>
      <c r="S226" s="124"/>
      <c r="T226" s="124"/>
      <c r="U226" s="124"/>
      <c r="V226" s="57"/>
      <c r="W226" s="124"/>
      <c r="X226" s="58"/>
      <c r="Y226" s="56" t="s">
        <v>81</v>
      </c>
      <c r="Z226" s="57"/>
      <c r="AA226" s="124"/>
      <c r="AB226" s="124"/>
      <c r="AC226" s="124"/>
      <c r="AD226" s="124"/>
      <c r="AE226" s="124"/>
      <c r="AF226" s="58"/>
      <c r="AG226" s="124"/>
      <c r="AH226" s="124"/>
      <c r="AI226" s="124"/>
      <c r="AJ226" s="124"/>
      <c r="AK226" s="124"/>
      <c r="AL226" s="124"/>
      <c r="AM226" s="57"/>
      <c r="AN226" s="124"/>
      <c r="AO226" s="124"/>
      <c r="AP226" s="124"/>
      <c r="AQ226" s="124"/>
      <c r="AR226" s="124"/>
      <c r="AS226" s="124"/>
      <c r="AT226" s="124"/>
      <c r="AU226" s="124"/>
      <c r="AV226" s="58">
        <v>1</v>
      </c>
      <c r="AW226" s="124"/>
      <c r="AX226" s="124"/>
      <c r="AY226" s="124"/>
      <c r="AZ226" s="124"/>
      <c r="BA226" s="124"/>
      <c r="BB226" s="124"/>
      <c r="BC226" s="124"/>
      <c r="BD226" s="124"/>
      <c r="BE226" s="124"/>
      <c r="BF226" s="124"/>
      <c r="BG226" s="124"/>
      <c r="BH226" s="58"/>
      <c r="BI226" s="124"/>
      <c r="BJ226" s="124"/>
      <c r="BK226" s="124"/>
      <c r="BL226" s="124"/>
      <c r="BM226" s="124"/>
      <c r="BN226" s="58"/>
      <c r="BO226" s="124">
        <v>1</v>
      </c>
      <c r="BP226" s="124">
        <v>1</v>
      </c>
      <c r="BQ226" s="124"/>
      <c r="BR226" s="124">
        <v>1</v>
      </c>
      <c r="BS226" s="124"/>
      <c r="BT226" s="58">
        <v>1</v>
      </c>
      <c r="BU226" s="75" t="s">
        <v>1423</v>
      </c>
      <c r="BW226" s="59"/>
      <c r="BX226" s="59"/>
      <c r="BY226" s="59"/>
      <c r="BZ226" s="59"/>
      <c r="CA226" s="59"/>
      <c r="CB226" s="59"/>
      <c r="CC226" s="59"/>
      <c r="CD226" s="59"/>
    </row>
    <row r="227" spans="1:82" s="51" customFormat="1" ht="37" customHeight="1" x14ac:dyDescent="0.2">
      <c r="A227" s="51">
        <v>224</v>
      </c>
      <c r="B227" s="51">
        <v>178</v>
      </c>
      <c r="C227" s="51" t="s">
        <v>142</v>
      </c>
      <c r="D227" s="57">
        <v>1</v>
      </c>
      <c r="E227" s="124"/>
      <c r="F227" s="124"/>
      <c r="G227" s="124"/>
      <c r="H227" s="124"/>
      <c r="I227" s="124">
        <v>1</v>
      </c>
      <c r="J227" s="124"/>
      <c r="K227" s="58"/>
      <c r="L227" s="124"/>
      <c r="M227" s="124"/>
      <c r="N227" s="124"/>
      <c r="O227" s="124"/>
      <c r="P227" s="124">
        <v>1</v>
      </c>
      <c r="Q227" s="124"/>
      <c r="R227" s="124"/>
      <c r="S227" s="124">
        <v>1</v>
      </c>
      <c r="T227" s="124"/>
      <c r="U227" s="124"/>
      <c r="V227" s="57"/>
      <c r="W227" s="124"/>
      <c r="X227" s="58"/>
      <c r="Y227" s="56" t="s">
        <v>81</v>
      </c>
      <c r="Z227" s="57"/>
      <c r="AA227" s="124"/>
      <c r="AB227" s="124"/>
      <c r="AC227" s="124"/>
      <c r="AD227" s="124"/>
      <c r="AE227" s="124"/>
      <c r="AF227" s="58"/>
      <c r="AG227" s="124"/>
      <c r="AH227" s="124"/>
      <c r="AI227" s="124"/>
      <c r="AJ227" s="124"/>
      <c r="AK227" s="124"/>
      <c r="AL227" s="124"/>
      <c r="AM227" s="57"/>
      <c r="AN227" s="124"/>
      <c r="AO227" s="124"/>
      <c r="AP227" s="124"/>
      <c r="AQ227" s="124"/>
      <c r="AR227" s="124"/>
      <c r="AS227" s="124"/>
      <c r="AT227" s="124"/>
      <c r="AU227" s="124"/>
      <c r="AV227" s="58">
        <v>1</v>
      </c>
      <c r="AW227" s="124"/>
      <c r="AX227" s="124"/>
      <c r="AY227" s="124"/>
      <c r="AZ227" s="124"/>
      <c r="BA227" s="124"/>
      <c r="BB227" s="124"/>
      <c r="BC227" s="124"/>
      <c r="BD227" s="124"/>
      <c r="BE227" s="124"/>
      <c r="BF227" s="124"/>
      <c r="BG227" s="124"/>
      <c r="BH227" s="58"/>
      <c r="BI227" s="124"/>
      <c r="BJ227" s="124"/>
      <c r="BK227" s="124"/>
      <c r="BL227" s="124"/>
      <c r="BM227" s="124"/>
      <c r="BN227" s="58"/>
      <c r="BO227" s="124">
        <v>1</v>
      </c>
      <c r="BP227" s="124">
        <v>1</v>
      </c>
      <c r="BQ227" s="124"/>
      <c r="BR227" s="124">
        <v>1</v>
      </c>
      <c r="BS227" s="124"/>
      <c r="BT227" s="58">
        <v>1</v>
      </c>
      <c r="BU227" s="75" t="s">
        <v>1424</v>
      </c>
      <c r="BW227" s="59"/>
      <c r="BX227" s="59"/>
      <c r="BY227" s="59"/>
      <c r="BZ227" s="59"/>
      <c r="CA227" s="59"/>
      <c r="CB227" s="59"/>
      <c r="CC227" s="59"/>
      <c r="CD227" s="59"/>
    </row>
    <row r="228" spans="1:82" s="51" customFormat="1" ht="37" customHeight="1" x14ac:dyDescent="0.2">
      <c r="A228" s="51">
        <v>225</v>
      </c>
      <c r="B228" s="51">
        <v>179</v>
      </c>
      <c r="C228" s="51" t="s">
        <v>149</v>
      </c>
      <c r="D228" s="57">
        <v>1</v>
      </c>
      <c r="E228" s="124">
        <v>1</v>
      </c>
      <c r="F228" s="124">
        <v>1</v>
      </c>
      <c r="G228" s="124">
        <v>1</v>
      </c>
      <c r="H228" s="124">
        <v>1</v>
      </c>
      <c r="I228" s="124">
        <v>1</v>
      </c>
      <c r="J228" s="124"/>
      <c r="K228" s="58"/>
      <c r="L228" s="124"/>
      <c r="M228" s="124"/>
      <c r="N228" s="124"/>
      <c r="O228" s="124"/>
      <c r="P228" s="124"/>
      <c r="Q228" s="124"/>
      <c r="R228" s="124"/>
      <c r="S228" s="124"/>
      <c r="T228" s="124"/>
      <c r="U228" s="124"/>
      <c r="V228" s="57"/>
      <c r="W228" s="124"/>
      <c r="X228" s="58"/>
      <c r="Y228" s="56" t="s">
        <v>150</v>
      </c>
      <c r="Z228" s="57"/>
      <c r="AA228" s="124"/>
      <c r="AB228" s="124"/>
      <c r="AC228" s="124"/>
      <c r="AD228" s="124"/>
      <c r="AE228" s="124"/>
      <c r="AF228" s="58"/>
      <c r="AG228" s="124"/>
      <c r="AH228" s="124"/>
      <c r="AI228" s="124"/>
      <c r="AJ228" s="124"/>
      <c r="AK228" s="124"/>
      <c r="AL228" s="124"/>
      <c r="AM228" s="57"/>
      <c r="AN228" s="124"/>
      <c r="AO228" s="124"/>
      <c r="AP228" s="124"/>
      <c r="AQ228" s="124"/>
      <c r="AR228" s="124"/>
      <c r="AS228" s="124"/>
      <c r="AT228" s="124"/>
      <c r="AU228" s="124"/>
      <c r="AV228" s="58"/>
      <c r="AW228" s="124"/>
      <c r="AX228" s="124"/>
      <c r="AY228" s="124"/>
      <c r="AZ228" s="124"/>
      <c r="BA228" s="124"/>
      <c r="BB228" s="124"/>
      <c r="BC228" s="124"/>
      <c r="BD228" s="124"/>
      <c r="BE228" s="124"/>
      <c r="BF228" s="124"/>
      <c r="BG228" s="124">
        <v>1</v>
      </c>
      <c r="BH228" s="58">
        <v>1</v>
      </c>
      <c r="BI228" s="124"/>
      <c r="BJ228" s="124"/>
      <c r="BK228" s="124"/>
      <c r="BL228" s="124"/>
      <c r="BM228" s="124"/>
      <c r="BN228" s="58"/>
      <c r="BO228" s="124"/>
      <c r="BP228" s="124">
        <v>1</v>
      </c>
      <c r="BQ228" s="124"/>
      <c r="BR228" s="124">
        <v>1</v>
      </c>
      <c r="BS228" s="124"/>
      <c r="BT228" s="58">
        <v>1</v>
      </c>
      <c r="BU228" s="75" t="s">
        <v>1425</v>
      </c>
      <c r="BW228" s="59"/>
      <c r="BX228" s="59"/>
      <c r="BY228" s="59"/>
      <c r="BZ228" s="59"/>
      <c r="CA228" s="59"/>
      <c r="CB228" s="59"/>
      <c r="CC228" s="59"/>
      <c r="CD228" s="59"/>
    </row>
    <row r="229" spans="1:82" s="51" customFormat="1" ht="37" customHeight="1" x14ac:dyDescent="0.2">
      <c r="A229" s="51">
        <v>226</v>
      </c>
      <c r="B229" s="51">
        <v>180</v>
      </c>
      <c r="C229" s="51" t="s">
        <v>149</v>
      </c>
      <c r="D229" s="57">
        <v>1</v>
      </c>
      <c r="E229" s="124">
        <v>1</v>
      </c>
      <c r="F229" s="124">
        <v>1</v>
      </c>
      <c r="G229" s="124"/>
      <c r="H229" s="124">
        <v>1</v>
      </c>
      <c r="I229" s="124">
        <v>1</v>
      </c>
      <c r="J229" s="124"/>
      <c r="K229" s="58"/>
      <c r="L229" s="124"/>
      <c r="M229" s="124"/>
      <c r="N229" s="124"/>
      <c r="O229" s="124"/>
      <c r="P229" s="124"/>
      <c r="Q229" s="124"/>
      <c r="R229" s="124"/>
      <c r="S229" s="124"/>
      <c r="T229" s="124"/>
      <c r="U229" s="124"/>
      <c r="V229" s="57"/>
      <c r="W229" s="124"/>
      <c r="X229" s="58"/>
      <c r="Y229" s="56" t="s">
        <v>151</v>
      </c>
      <c r="Z229" s="57"/>
      <c r="AA229" s="124"/>
      <c r="AB229" s="124"/>
      <c r="AC229" s="124"/>
      <c r="AD229" s="124"/>
      <c r="AE229" s="124"/>
      <c r="AF229" s="58"/>
      <c r="AG229" s="124"/>
      <c r="AH229" s="124"/>
      <c r="AI229" s="124"/>
      <c r="AJ229" s="124"/>
      <c r="AK229" s="124"/>
      <c r="AL229" s="124">
        <v>1</v>
      </c>
      <c r="AM229" s="57"/>
      <c r="AN229" s="124"/>
      <c r="AO229" s="124"/>
      <c r="AP229" s="124"/>
      <c r="AQ229" s="124"/>
      <c r="AR229" s="124"/>
      <c r="AS229" s="124"/>
      <c r="AT229" s="124"/>
      <c r="AU229" s="124"/>
      <c r="AV229" s="58"/>
      <c r="AW229" s="124"/>
      <c r="AX229" s="124"/>
      <c r="AY229" s="124"/>
      <c r="AZ229" s="124"/>
      <c r="BA229" s="124"/>
      <c r="BB229" s="124"/>
      <c r="BC229" s="124"/>
      <c r="BD229" s="124"/>
      <c r="BE229" s="124"/>
      <c r="BF229" s="124"/>
      <c r="BG229" s="124"/>
      <c r="BH229" s="58"/>
      <c r="BI229" s="124"/>
      <c r="BJ229" s="124"/>
      <c r="BK229" s="124"/>
      <c r="BL229" s="124"/>
      <c r="BM229" s="124"/>
      <c r="BN229" s="58"/>
      <c r="BO229" s="124"/>
      <c r="BP229" s="124">
        <v>1</v>
      </c>
      <c r="BQ229" s="124"/>
      <c r="BR229" s="124">
        <v>1</v>
      </c>
      <c r="BS229" s="124"/>
      <c r="BT229" s="58">
        <v>1</v>
      </c>
      <c r="BU229" s="75" t="s">
        <v>1426</v>
      </c>
      <c r="BW229" s="59"/>
      <c r="BX229" s="59"/>
      <c r="BY229" s="59"/>
      <c r="BZ229" s="59"/>
      <c r="CA229" s="59"/>
      <c r="CB229" s="59"/>
      <c r="CC229" s="59"/>
      <c r="CD229" s="59"/>
    </row>
    <row r="230" spans="1:82" s="51" customFormat="1" ht="37" customHeight="1" x14ac:dyDescent="0.2">
      <c r="A230" s="51">
        <v>227</v>
      </c>
      <c r="B230" s="51">
        <v>181</v>
      </c>
      <c r="C230" s="51" t="s">
        <v>149</v>
      </c>
      <c r="D230" s="57">
        <v>1</v>
      </c>
      <c r="E230" s="124">
        <v>1</v>
      </c>
      <c r="F230" s="124">
        <v>1</v>
      </c>
      <c r="G230" s="124"/>
      <c r="H230" s="124">
        <v>1</v>
      </c>
      <c r="I230" s="124">
        <v>1</v>
      </c>
      <c r="J230" s="124"/>
      <c r="K230" s="58"/>
      <c r="L230" s="124"/>
      <c r="M230" s="124"/>
      <c r="N230" s="124"/>
      <c r="O230" s="124"/>
      <c r="P230" s="124"/>
      <c r="Q230" s="124"/>
      <c r="R230" s="124"/>
      <c r="S230" s="124"/>
      <c r="T230" s="124"/>
      <c r="U230" s="124"/>
      <c r="V230" s="57"/>
      <c r="W230" s="124"/>
      <c r="X230" s="58"/>
      <c r="Y230" s="56" t="s">
        <v>152</v>
      </c>
      <c r="Z230" s="57"/>
      <c r="AA230" s="124"/>
      <c r="AB230" s="124"/>
      <c r="AC230" s="124"/>
      <c r="AD230" s="124"/>
      <c r="AE230" s="124"/>
      <c r="AF230" s="58"/>
      <c r="AG230" s="124"/>
      <c r="AH230" s="124"/>
      <c r="AI230" s="124"/>
      <c r="AJ230" s="124">
        <v>1</v>
      </c>
      <c r="AK230" s="124"/>
      <c r="AL230" s="124"/>
      <c r="AM230" s="57"/>
      <c r="AN230" s="124"/>
      <c r="AO230" s="124"/>
      <c r="AP230" s="124"/>
      <c r="AQ230" s="124"/>
      <c r="AR230" s="124"/>
      <c r="AS230" s="124"/>
      <c r="AT230" s="124"/>
      <c r="AU230" s="124"/>
      <c r="AV230" s="58"/>
      <c r="AW230" s="124"/>
      <c r="AX230" s="124"/>
      <c r="AY230" s="124"/>
      <c r="AZ230" s="124"/>
      <c r="BA230" s="124"/>
      <c r="BB230" s="124"/>
      <c r="BC230" s="124"/>
      <c r="BD230" s="124"/>
      <c r="BE230" s="124"/>
      <c r="BF230" s="124"/>
      <c r="BG230" s="124"/>
      <c r="BH230" s="58"/>
      <c r="BI230" s="124"/>
      <c r="BJ230" s="124"/>
      <c r="BK230" s="124"/>
      <c r="BL230" s="124"/>
      <c r="BM230" s="124"/>
      <c r="BN230" s="58"/>
      <c r="BO230" s="124"/>
      <c r="BP230" s="124">
        <v>1</v>
      </c>
      <c r="BQ230" s="124"/>
      <c r="BR230" s="124">
        <v>1</v>
      </c>
      <c r="BS230" s="124"/>
      <c r="BT230" s="58">
        <v>1</v>
      </c>
      <c r="BU230" s="75" t="s">
        <v>1427</v>
      </c>
      <c r="BW230" s="59"/>
      <c r="BX230" s="59"/>
      <c r="BY230" s="59"/>
      <c r="BZ230" s="59"/>
      <c r="CA230" s="59"/>
      <c r="CB230" s="59"/>
      <c r="CC230" s="59"/>
      <c r="CD230" s="59"/>
    </row>
    <row r="231" spans="1:82" s="51" customFormat="1" ht="37" customHeight="1" x14ac:dyDescent="0.2">
      <c r="A231" s="51">
        <v>228</v>
      </c>
      <c r="B231" s="51">
        <v>182</v>
      </c>
      <c r="C231" s="51" t="s">
        <v>149</v>
      </c>
      <c r="D231" s="57">
        <v>1</v>
      </c>
      <c r="E231" s="124">
        <v>1</v>
      </c>
      <c r="F231" s="124">
        <v>1</v>
      </c>
      <c r="G231" s="124"/>
      <c r="H231" s="124">
        <v>1</v>
      </c>
      <c r="I231" s="124">
        <v>1</v>
      </c>
      <c r="J231" s="124"/>
      <c r="K231" s="58"/>
      <c r="L231" s="124"/>
      <c r="M231" s="124"/>
      <c r="N231" s="124"/>
      <c r="O231" s="124"/>
      <c r="P231" s="124"/>
      <c r="Q231" s="124"/>
      <c r="R231" s="124"/>
      <c r="S231" s="124"/>
      <c r="T231" s="124"/>
      <c r="U231" s="124"/>
      <c r="V231" s="57"/>
      <c r="W231" s="124"/>
      <c r="X231" s="58"/>
      <c r="Y231" s="56" t="s">
        <v>153</v>
      </c>
      <c r="Z231" s="57"/>
      <c r="AA231" s="124"/>
      <c r="AB231" s="124"/>
      <c r="AC231" s="124"/>
      <c r="AD231" s="124"/>
      <c r="AE231" s="124"/>
      <c r="AF231" s="58"/>
      <c r="AG231" s="124">
        <v>1</v>
      </c>
      <c r="AH231" s="124"/>
      <c r="AI231" s="124"/>
      <c r="AJ231" s="124"/>
      <c r="AK231" s="124"/>
      <c r="AL231" s="124"/>
      <c r="AM231" s="57"/>
      <c r="AN231" s="124"/>
      <c r="AO231" s="124"/>
      <c r="AP231" s="124"/>
      <c r="AQ231" s="124"/>
      <c r="AR231" s="124"/>
      <c r="AS231" s="124"/>
      <c r="AT231" s="124"/>
      <c r="AU231" s="124"/>
      <c r="AV231" s="58"/>
      <c r="AW231" s="124"/>
      <c r="AX231" s="124"/>
      <c r="AY231" s="124"/>
      <c r="AZ231" s="124"/>
      <c r="BA231" s="124"/>
      <c r="BB231" s="124"/>
      <c r="BC231" s="124"/>
      <c r="BD231" s="124"/>
      <c r="BE231" s="124"/>
      <c r="BF231" s="124"/>
      <c r="BG231" s="124"/>
      <c r="BH231" s="58"/>
      <c r="BI231" s="124"/>
      <c r="BJ231" s="124"/>
      <c r="BK231" s="124"/>
      <c r="BL231" s="124"/>
      <c r="BM231" s="124"/>
      <c r="BN231" s="58"/>
      <c r="BO231" s="124"/>
      <c r="BP231" s="124">
        <v>1</v>
      </c>
      <c r="BQ231" s="124"/>
      <c r="BR231" s="124">
        <v>1</v>
      </c>
      <c r="BS231" s="124"/>
      <c r="BT231" s="58">
        <v>1</v>
      </c>
      <c r="BU231" s="75" t="s">
        <v>1428</v>
      </c>
      <c r="BW231" s="59"/>
      <c r="BX231" s="59"/>
      <c r="BY231" s="59"/>
      <c r="BZ231" s="59"/>
      <c r="CA231" s="59"/>
      <c r="CB231" s="59"/>
      <c r="CC231" s="59"/>
      <c r="CD231" s="59"/>
    </row>
    <row r="232" spans="1:82" s="51" customFormat="1" ht="37" customHeight="1" x14ac:dyDescent="0.2">
      <c r="A232" s="51">
        <v>229</v>
      </c>
      <c r="B232" s="51">
        <v>183</v>
      </c>
      <c r="C232" s="51" t="s">
        <v>149</v>
      </c>
      <c r="D232" s="57">
        <v>1</v>
      </c>
      <c r="E232" s="124">
        <v>1</v>
      </c>
      <c r="F232" s="124">
        <v>1</v>
      </c>
      <c r="G232" s="124"/>
      <c r="H232" s="124"/>
      <c r="I232" s="124">
        <v>1</v>
      </c>
      <c r="J232" s="124"/>
      <c r="K232" s="58"/>
      <c r="L232" s="124"/>
      <c r="M232" s="124"/>
      <c r="N232" s="124"/>
      <c r="O232" s="124"/>
      <c r="P232" s="124"/>
      <c r="Q232" s="124"/>
      <c r="R232" s="124"/>
      <c r="S232" s="124"/>
      <c r="T232" s="124"/>
      <c r="U232" s="124"/>
      <c r="V232" s="57"/>
      <c r="W232" s="124"/>
      <c r="X232" s="58"/>
      <c r="Y232" s="56" t="s">
        <v>154</v>
      </c>
      <c r="Z232" s="57"/>
      <c r="AA232" s="124"/>
      <c r="AB232" s="124"/>
      <c r="AC232" s="124"/>
      <c r="AD232" s="124"/>
      <c r="AE232" s="124"/>
      <c r="AF232" s="58"/>
      <c r="AG232" s="124"/>
      <c r="AH232" s="124">
        <v>1</v>
      </c>
      <c r="AI232" s="124"/>
      <c r="AJ232" s="124"/>
      <c r="AK232" s="124"/>
      <c r="AL232" s="124"/>
      <c r="AM232" s="57"/>
      <c r="AN232" s="124"/>
      <c r="AO232" s="124"/>
      <c r="AP232" s="124"/>
      <c r="AQ232" s="124"/>
      <c r="AR232" s="124"/>
      <c r="AS232" s="124"/>
      <c r="AT232" s="124"/>
      <c r="AU232" s="124"/>
      <c r="AV232" s="58"/>
      <c r="AW232" s="124"/>
      <c r="AX232" s="124"/>
      <c r="AY232" s="124"/>
      <c r="AZ232" s="124"/>
      <c r="BA232" s="124"/>
      <c r="BB232" s="124"/>
      <c r="BC232" s="124"/>
      <c r="BD232" s="124"/>
      <c r="BE232" s="124"/>
      <c r="BF232" s="124"/>
      <c r="BG232" s="124"/>
      <c r="BH232" s="58"/>
      <c r="BI232" s="124"/>
      <c r="BJ232" s="124"/>
      <c r="BK232" s="124"/>
      <c r="BL232" s="124"/>
      <c r="BM232" s="124"/>
      <c r="BN232" s="58"/>
      <c r="BO232" s="124"/>
      <c r="BP232" s="124">
        <v>1</v>
      </c>
      <c r="BQ232" s="124"/>
      <c r="BR232" s="124">
        <v>1</v>
      </c>
      <c r="BS232" s="124"/>
      <c r="BT232" s="58">
        <v>1</v>
      </c>
      <c r="BU232" s="75" t="s">
        <v>1429</v>
      </c>
      <c r="BW232" s="59"/>
      <c r="BX232" s="59"/>
      <c r="BY232" s="59"/>
      <c r="BZ232" s="59"/>
      <c r="CA232" s="59"/>
      <c r="CB232" s="59"/>
      <c r="CC232" s="59"/>
      <c r="CD232" s="59"/>
    </row>
    <row r="233" spans="1:82" s="51" customFormat="1" ht="37" customHeight="1" x14ac:dyDescent="0.2">
      <c r="A233" s="51">
        <v>230</v>
      </c>
      <c r="B233" s="51">
        <v>184</v>
      </c>
      <c r="C233" s="51" t="s">
        <v>149</v>
      </c>
      <c r="D233" s="57">
        <v>1</v>
      </c>
      <c r="E233" s="124">
        <v>1</v>
      </c>
      <c r="F233" s="124">
        <v>1</v>
      </c>
      <c r="G233" s="124"/>
      <c r="H233" s="124">
        <v>1</v>
      </c>
      <c r="I233" s="124">
        <v>1</v>
      </c>
      <c r="J233" s="124"/>
      <c r="K233" s="58"/>
      <c r="L233" s="124"/>
      <c r="M233" s="124"/>
      <c r="N233" s="124">
        <v>1</v>
      </c>
      <c r="O233" s="124"/>
      <c r="P233" s="124"/>
      <c r="Q233" s="124">
        <v>1</v>
      </c>
      <c r="R233" s="124">
        <v>1</v>
      </c>
      <c r="S233" s="124"/>
      <c r="T233" s="124"/>
      <c r="U233" s="124"/>
      <c r="V233" s="57"/>
      <c r="W233" s="124"/>
      <c r="X233" s="58"/>
      <c r="Y233" s="56" t="s">
        <v>155</v>
      </c>
      <c r="Z233" s="57"/>
      <c r="AA233" s="124"/>
      <c r="AB233" s="124"/>
      <c r="AC233" s="124"/>
      <c r="AD233" s="124"/>
      <c r="AE233" s="124"/>
      <c r="AF233" s="58"/>
      <c r="AG233" s="124"/>
      <c r="AH233" s="124"/>
      <c r="AI233" s="124">
        <v>1</v>
      </c>
      <c r="AJ233" s="124"/>
      <c r="AK233" s="124"/>
      <c r="AL233" s="124"/>
      <c r="AM233" s="57"/>
      <c r="AN233" s="124"/>
      <c r="AO233" s="124"/>
      <c r="AP233" s="124"/>
      <c r="AQ233" s="124"/>
      <c r="AR233" s="124"/>
      <c r="AS233" s="124"/>
      <c r="AT233" s="124"/>
      <c r="AU233" s="124"/>
      <c r="AV233" s="58"/>
      <c r="AW233" s="124"/>
      <c r="AX233" s="124"/>
      <c r="AY233" s="124"/>
      <c r="AZ233" s="124"/>
      <c r="BA233" s="124"/>
      <c r="BB233" s="124"/>
      <c r="BC233" s="124"/>
      <c r="BD233" s="124"/>
      <c r="BE233" s="124"/>
      <c r="BF233" s="124"/>
      <c r="BG233" s="124"/>
      <c r="BH233" s="58"/>
      <c r="BI233" s="124"/>
      <c r="BJ233" s="124"/>
      <c r="BK233" s="124"/>
      <c r="BL233" s="124"/>
      <c r="BM233" s="124"/>
      <c r="BN233" s="58"/>
      <c r="BO233" s="124"/>
      <c r="BP233" s="124">
        <v>1</v>
      </c>
      <c r="BQ233" s="124"/>
      <c r="BR233" s="124">
        <v>1</v>
      </c>
      <c r="BS233" s="124"/>
      <c r="BT233" s="58">
        <v>1</v>
      </c>
      <c r="BU233" s="75" t="s">
        <v>1430</v>
      </c>
      <c r="BW233" s="59"/>
      <c r="BX233" s="59"/>
      <c r="BY233" s="59"/>
      <c r="BZ233" s="59"/>
      <c r="CA233" s="59"/>
      <c r="CB233" s="59"/>
      <c r="CC233" s="59"/>
      <c r="CD233" s="59"/>
    </row>
    <row r="234" spans="1:82" s="51" customFormat="1" ht="37" customHeight="1" x14ac:dyDescent="0.2">
      <c r="A234" s="51">
        <v>231</v>
      </c>
      <c r="B234" s="51">
        <v>185</v>
      </c>
      <c r="C234" s="51" t="s">
        <v>149</v>
      </c>
      <c r="D234" s="57">
        <v>1</v>
      </c>
      <c r="E234" s="124">
        <v>1</v>
      </c>
      <c r="F234" s="124"/>
      <c r="G234" s="124">
        <v>1</v>
      </c>
      <c r="H234" s="124">
        <v>1</v>
      </c>
      <c r="I234" s="124">
        <v>1</v>
      </c>
      <c r="J234" s="124"/>
      <c r="K234" s="58"/>
      <c r="L234" s="124"/>
      <c r="M234" s="124"/>
      <c r="N234" s="124">
        <v>1</v>
      </c>
      <c r="O234" s="124"/>
      <c r="P234" s="124">
        <v>1</v>
      </c>
      <c r="Q234" s="124"/>
      <c r="R234" s="124"/>
      <c r="S234" s="124">
        <v>1</v>
      </c>
      <c r="T234" s="124"/>
      <c r="U234" s="124"/>
      <c r="V234" s="57"/>
      <c r="W234" s="124"/>
      <c r="X234" s="58"/>
      <c r="Y234" s="56" t="s">
        <v>156</v>
      </c>
      <c r="Z234" s="57"/>
      <c r="AA234" s="124"/>
      <c r="AB234" s="124"/>
      <c r="AC234" s="124"/>
      <c r="AD234" s="124"/>
      <c r="AE234" s="124"/>
      <c r="AF234" s="58"/>
      <c r="AG234" s="124"/>
      <c r="AH234" s="124"/>
      <c r="AI234" s="124"/>
      <c r="AJ234" s="124"/>
      <c r="AK234" s="124"/>
      <c r="AL234" s="124">
        <v>1</v>
      </c>
      <c r="AM234" s="57"/>
      <c r="AN234" s="124"/>
      <c r="AO234" s="124"/>
      <c r="AP234" s="124"/>
      <c r="AQ234" s="124"/>
      <c r="AR234" s="124"/>
      <c r="AS234" s="124"/>
      <c r="AT234" s="124"/>
      <c r="AU234" s="124"/>
      <c r="AV234" s="58"/>
      <c r="AW234" s="124"/>
      <c r="AX234" s="124"/>
      <c r="AY234" s="124"/>
      <c r="AZ234" s="124"/>
      <c r="BA234" s="124"/>
      <c r="BB234" s="124"/>
      <c r="BC234" s="124"/>
      <c r="BD234" s="124"/>
      <c r="BE234" s="124"/>
      <c r="BF234" s="124"/>
      <c r="BG234" s="124"/>
      <c r="BH234" s="58"/>
      <c r="BI234" s="124"/>
      <c r="BJ234" s="124"/>
      <c r="BK234" s="124"/>
      <c r="BL234" s="124"/>
      <c r="BM234" s="124"/>
      <c r="BN234" s="58"/>
      <c r="BO234" s="124">
        <v>1</v>
      </c>
      <c r="BP234" s="124">
        <v>1</v>
      </c>
      <c r="BQ234" s="124"/>
      <c r="BR234" s="124">
        <v>1</v>
      </c>
      <c r="BS234" s="124"/>
      <c r="BT234" s="58">
        <v>1</v>
      </c>
      <c r="BU234" s="75" t="s">
        <v>1431</v>
      </c>
      <c r="BW234" s="59"/>
      <c r="BX234" s="59"/>
      <c r="BY234" s="59"/>
      <c r="BZ234" s="59"/>
      <c r="CA234" s="59"/>
      <c r="CB234" s="59"/>
      <c r="CC234" s="59"/>
      <c r="CD234" s="59"/>
    </row>
    <row r="235" spans="1:82" s="51" customFormat="1" ht="37" customHeight="1" x14ac:dyDescent="0.2">
      <c r="A235" s="51">
        <v>232</v>
      </c>
      <c r="B235" s="51">
        <v>186</v>
      </c>
      <c r="C235" s="51" t="s">
        <v>149</v>
      </c>
      <c r="D235" s="57">
        <v>1</v>
      </c>
      <c r="E235" s="124">
        <v>1</v>
      </c>
      <c r="F235" s="124"/>
      <c r="G235" s="124"/>
      <c r="H235" s="124">
        <v>1</v>
      </c>
      <c r="I235" s="124">
        <v>1</v>
      </c>
      <c r="J235" s="124"/>
      <c r="K235" s="58"/>
      <c r="L235" s="124"/>
      <c r="M235" s="124"/>
      <c r="N235" s="124"/>
      <c r="O235" s="124"/>
      <c r="P235" s="124"/>
      <c r="Q235" s="124"/>
      <c r="R235" s="124"/>
      <c r="S235" s="124"/>
      <c r="T235" s="124"/>
      <c r="U235" s="124"/>
      <c r="V235" s="57"/>
      <c r="W235" s="124"/>
      <c r="X235" s="58"/>
      <c r="Y235" s="56" t="s">
        <v>157</v>
      </c>
      <c r="Z235" s="57"/>
      <c r="AA235" s="124"/>
      <c r="AB235" s="124"/>
      <c r="AC235" s="124"/>
      <c r="AD235" s="124"/>
      <c r="AE235" s="124"/>
      <c r="AF235" s="58"/>
      <c r="AG235" s="124"/>
      <c r="AH235" s="124"/>
      <c r="AI235" s="124"/>
      <c r="AJ235" s="124"/>
      <c r="AK235" s="124">
        <v>1</v>
      </c>
      <c r="AL235" s="124"/>
      <c r="AM235" s="57"/>
      <c r="AN235" s="124"/>
      <c r="AO235" s="124"/>
      <c r="AP235" s="124"/>
      <c r="AQ235" s="124"/>
      <c r="AR235" s="124"/>
      <c r="AS235" s="124"/>
      <c r="AT235" s="124"/>
      <c r="AU235" s="124"/>
      <c r="AV235" s="58"/>
      <c r="AW235" s="124"/>
      <c r="AX235" s="124"/>
      <c r="AY235" s="124"/>
      <c r="AZ235" s="124"/>
      <c r="BA235" s="124"/>
      <c r="BB235" s="124"/>
      <c r="BC235" s="124"/>
      <c r="BD235" s="124"/>
      <c r="BE235" s="124"/>
      <c r="BF235" s="124"/>
      <c r="BG235" s="124"/>
      <c r="BH235" s="58"/>
      <c r="BI235" s="124"/>
      <c r="BJ235" s="124"/>
      <c r="BK235" s="124"/>
      <c r="BL235" s="124"/>
      <c r="BM235" s="124"/>
      <c r="BN235" s="58"/>
      <c r="BO235" s="124"/>
      <c r="BP235" s="124">
        <v>1</v>
      </c>
      <c r="BQ235" s="124"/>
      <c r="BR235" s="124">
        <v>1</v>
      </c>
      <c r="BS235" s="124"/>
      <c r="BT235" s="58">
        <v>1</v>
      </c>
      <c r="BU235" s="75" t="s">
        <v>1432</v>
      </c>
      <c r="BW235" s="59"/>
      <c r="BX235" s="59"/>
      <c r="BY235" s="59"/>
      <c r="BZ235" s="59"/>
      <c r="CA235" s="59"/>
      <c r="CB235" s="59"/>
      <c r="CC235" s="59"/>
      <c r="CD235" s="59"/>
    </row>
    <row r="236" spans="1:82" s="51" customFormat="1" ht="37" customHeight="1" x14ac:dyDescent="0.2">
      <c r="A236" s="51">
        <v>233</v>
      </c>
      <c r="B236" s="51">
        <v>187</v>
      </c>
      <c r="C236" s="51" t="s">
        <v>149</v>
      </c>
      <c r="D236" s="57">
        <v>1</v>
      </c>
      <c r="E236" s="124">
        <v>1</v>
      </c>
      <c r="F236" s="124">
        <v>1</v>
      </c>
      <c r="G236" s="124">
        <v>1</v>
      </c>
      <c r="H236" s="124">
        <v>1</v>
      </c>
      <c r="I236" s="124">
        <v>1</v>
      </c>
      <c r="J236" s="124"/>
      <c r="K236" s="58"/>
      <c r="L236" s="124"/>
      <c r="M236" s="124"/>
      <c r="N236" s="124"/>
      <c r="O236" s="124">
        <v>1</v>
      </c>
      <c r="P236" s="124"/>
      <c r="Q236" s="124">
        <v>1</v>
      </c>
      <c r="R236" s="124">
        <v>1</v>
      </c>
      <c r="S236" s="124"/>
      <c r="T236" s="124"/>
      <c r="U236" s="124"/>
      <c r="V236" s="57"/>
      <c r="W236" s="124"/>
      <c r="X236" s="58"/>
      <c r="Y236" s="56" t="s">
        <v>162</v>
      </c>
      <c r="Z236" s="57"/>
      <c r="AA236" s="124"/>
      <c r="AB236" s="124"/>
      <c r="AC236" s="124"/>
      <c r="AD236" s="124"/>
      <c r="AE236" s="124"/>
      <c r="AF236" s="58">
        <v>1</v>
      </c>
      <c r="AG236" s="124"/>
      <c r="AH236" s="124"/>
      <c r="AI236" s="124"/>
      <c r="AJ236" s="124"/>
      <c r="AK236" s="124"/>
      <c r="AL236" s="124"/>
      <c r="AM236" s="57"/>
      <c r="AN236" s="124"/>
      <c r="AO236" s="124"/>
      <c r="AP236" s="124"/>
      <c r="AQ236" s="124"/>
      <c r="AR236" s="124"/>
      <c r="AS236" s="124"/>
      <c r="AT236" s="124"/>
      <c r="AU236" s="124"/>
      <c r="AV236" s="58"/>
      <c r="AW236" s="124"/>
      <c r="AX236" s="124"/>
      <c r="AY236" s="124"/>
      <c r="AZ236" s="124"/>
      <c r="BA236" s="124"/>
      <c r="BB236" s="124"/>
      <c r="BC236" s="124"/>
      <c r="BD236" s="124">
        <v>1</v>
      </c>
      <c r="BE236" s="124"/>
      <c r="BF236" s="124"/>
      <c r="BG236" s="124">
        <v>1</v>
      </c>
      <c r="BH236" s="58"/>
      <c r="BI236" s="124"/>
      <c r="BJ236" s="124"/>
      <c r="BK236" s="124"/>
      <c r="BL236" s="124"/>
      <c r="BM236" s="124"/>
      <c r="BN236" s="58"/>
      <c r="BO236" s="124"/>
      <c r="BP236" s="124">
        <v>1</v>
      </c>
      <c r="BQ236" s="124"/>
      <c r="BR236" s="124">
        <v>1</v>
      </c>
      <c r="BS236" s="124"/>
      <c r="BT236" s="58">
        <v>1</v>
      </c>
      <c r="BU236" s="75" t="s">
        <v>1433</v>
      </c>
      <c r="BW236" s="59"/>
      <c r="BX236" s="59"/>
      <c r="BY236" s="59"/>
      <c r="BZ236" s="59"/>
      <c r="CA236" s="59"/>
      <c r="CB236" s="59"/>
      <c r="CC236" s="59"/>
      <c r="CD236" s="59"/>
    </row>
    <row r="237" spans="1:82" s="51" customFormat="1" ht="37" customHeight="1" x14ac:dyDescent="0.2">
      <c r="A237" s="51">
        <v>234</v>
      </c>
      <c r="B237" s="51" t="s">
        <v>222</v>
      </c>
      <c r="C237" s="51" t="s">
        <v>149</v>
      </c>
      <c r="D237" s="57">
        <v>1</v>
      </c>
      <c r="E237" s="124">
        <v>1</v>
      </c>
      <c r="F237" s="124"/>
      <c r="G237" s="124">
        <v>1</v>
      </c>
      <c r="H237" s="124">
        <v>1</v>
      </c>
      <c r="I237" s="124">
        <v>1</v>
      </c>
      <c r="J237" s="124"/>
      <c r="K237" s="58"/>
      <c r="L237" s="124"/>
      <c r="M237" s="124"/>
      <c r="N237" s="124"/>
      <c r="O237" s="124"/>
      <c r="P237" s="124"/>
      <c r="Q237" s="124"/>
      <c r="R237" s="124"/>
      <c r="S237" s="124"/>
      <c r="T237" s="124"/>
      <c r="U237" s="124"/>
      <c r="V237" s="57"/>
      <c r="W237" s="124"/>
      <c r="X237" s="58"/>
      <c r="Y237" s="56" t="s">
        <v>162</v>
      </c>
      <c r="Z237" s="57"/>
      <c r="AA237" s="124"/>
      <c r="AB237" s="124"/>
      <c r="AC237" s="124"/>
      <c r="AD237" s="124"/>
      <c r="AE237" s="124"/>
      <c r="AF237" s="58">
        <v>1</v>
      </c>
      <c r="AG237" s="124"/>
      <c r="AH237" s="124"/>
      <c r="AI237" s="124"/>
      <c r="AJ237" s="124"/>
      <c r="AK237" s="124"/>
      <c r="AL237" s="124"/>
      <c r="AM237" s="57"/>
      <c r="AN237" s="124"/>
      <c r="AO237" s="124"/>
      <c r="AP237" s="124"/>
      <c r="AQ237" s="124"/>
      <c r="AR237" s="124"/>
      <c r="AS237" s="124"/>
      <c r="AT237" s="124"/>
      <c r="AU237" s="124"/>
      <c r="AV237" s="58"/>
      <c r="AW237" s="124"/>
      <c r="AX237" s="124"/>
      <c r="AY237" s="124"/>
      <c r="AZ237" s="124"/>
      <c r="BA237" s="124"/>
      <c r="BB237" s="124"/>
      <c r="BC237" s="124"/>
      <c r="BD237" s="124"/>
      <c r="BE237" s="124"/>
      <c r="BF237" s="124"/>
      <c r="BG237" s="124"/>
      <c r="BH237" s="58"/>
      <c r="BI237" s="124"/>
      <c r="BJ237" s="124"/>
      <c r="BK237" s="124"/>
      <c r="BL237" s="124"/>
      <c r="BM237" s="124"/>
      <c r="BN237" s="58"/>
      <c r="BO237" s="124"/>
      <c r="BP237" s="124">
        <v>1</v>
      </c>
      <c r="BQ237" s="124"/>
      <c r="BR237" s="124">
        <v>1</v>
      </c>
      <c r="BS237" s="124"/>
      <c r="BT237" s="58">
        <v>1</v>
      </c>
      <c r="BU237" s="75" t="s">
        <v>1434</v>
      </c>
      <c r="BW237" s="59"/>
      <c r="BX237" s="59"/>
      <c r="BY237" s="59"/>
      <c r="BZ237" s="59"/>
      <c r="CA237" s="59"/>
      <c r="CB237" s="59"/>
      <c r="CC237" s="59"/>
      <c r="CD237" s="59"/>
    </row>
    <row r="238" spans="1:82" s="51" customFormat="1" ht="37" customHeight="1" x14ac:dyDescent="0.2">
      <c r="A238" s="51">
        <v>235</v>
      </c>
      <c r="B238" s="51" t="s">
        <v>158</v>
      </c>
      <c r="C238" s="51" t="s">
        <v>149</v>
      </c>
      <c r="D238" s="57">
        <v>1</v>
      </c>
      <c r="E238" s="124">
        <v>1</v>
      </c>
      <c r="F238" s="124">
        <v>1</v>
      </c>
      <c r="G238" s="124">
        <v>1</v>
      </c>
      <c r="H238" s="124">
        <v>1</v>
      </c>
      <c r="I238" s="124">
        <v>1</v>
      </c>
      <c r="J238" s="124"/>
      <c r="K238" s="58"/>
      <c r="L238" s="124"/>
      <c r="M238" s="124"/>
      <c r="N238" s="124"/>
      <c r="O238" s="124"/>
      <c r="P238" s="124"/>
      <c r="Q238" s="124"/>
      <c r="R238" s="124"/>
      <c r="S238" s="124"/>
      <c r="T238" s="124"/>
      <c r="U238" s="124"/>
      <c r="V238" s="57"/>
      <c r="W238" s="124"/>
      <c r="X238" s="58"/>
      <c r="Y238" s="56" t="s">
        <v>162</v>
      </c>
      <c r="Z238" s="57"/>
      <c r="AA238" s="124"/>
      <c r="AB238" s="124"/>
      <c r="AC238" s="124"/>
      <c r="AD238" s="124"/>
      <c r="AE238" s="124"/>
      <c r="AF238" s="58">
        <v>1</v>
      </c>
      <c r="AG238" s="124"/>
      <c r="AH238" s="124"/>
      <c r="AI238" s="124"/>
      <c r="AJ238" s="124"/>
      <c r="AK238" s="124"/>
      <c r="AL238" s="124"/>
      <c r="AM238" s="57"/>
      <c r="AN238" s="124"/>
      <c r="AO238" s="124"/>
      <c r="AP238" s="124"/>
      <c r="AQ238" s="124"/>
      <c r="AR238" s="124"/>
      <c r="AS238" s="124"/>
      <c r="AT238" s="124"/>
      <c r="AU238" s="124"/>
      <c r="AV238" s="58"/>
      <c r="AW238" s="124"/>
      <c r="AX238" s="124"/>
      <c r="AY238" s="124"/>
      <c r="AZ238" s="124"/>
      <c r="BA238" s="124"/>
      <c r="BB238" s="124"/>
      <c r="BC238" s="124"/>
      <c r="BD238" s="124"/>
      <c r="BE238" s="124"/>
      <c r="BF238" s="124"/>
      <c r="BG238" s="124"/>
      <c r="BH238" s="58"/>
      <c r="BI238" s="124"/>
      <c r="BJ238" s="124"/>
      <c r="BK238" s="124"/>
      <c r="BL238" s="124"/>
      <c r="BM238" s="124"/>
      <c r="BN238" s="58"/>
      <c r="BO238" s="124"/>
      <c r="BP238" s="124">
        <v>1</v>
      </c>
      <c r="BQ238" s="124"/>
      <c r="BR238" s="124">
        <v>1</v>
      </c>
      <c r="BS238" s="124"/>
      <c r="BT238" s="58">
        <v>1</v>
      </c>
      <c r="BW238" s="59"/>
      <c r="BX238" s="59"/>
      <c r="BY238" s="59"/>
      <c r="BZ238" s="59"/>
      <c r="CA238" s="59"/>
      <c r="CB238" s="59"/>
      <c r="CC238" s="59"/>
      <c r="CD238" s="59"/>
    </row>
    <row r="239" spans="1:82" s="51" customFormat="1" ht="37" customHeight="1" x14ac:dyDescent="0.2">
      <c r="A239" s="51">
        <v>236</v>
      </c>
      <c r="B239" s="51" t="s">
        <v>159</v>
      </c>
      <c r="C239" s="51" t="s">
        <v>149</v>
      </c>
      <c r="D239" s="57">
        <v>1</v>
      </c>
      <c r="E239" s="124">
        <v>1</v>
      </c>
      <c r="F239" s="124">
        <v>1</v>
      </c>
      <c r="G239" s="124">
        <v>1</v>
      </c>
      <c r="H239" s="124">
        <v>1</v>
      </c>
      <c r="I239" s="124">
        <v>1</v>
      </c>
      <c r="J239" s="124"/>
      <c r="K239" s="58"/>
      <c r="L239" s="124"/>
      <c r="M239" s="124"/>
      <c r="N239" s="124"/>
      <c r="O239" s="124"/>
      <c r="P239" s="124"/>
      <c r="Q239" s="124"/>
      <c r="R239" s="124"/>
      <c r="S239" s="124"/>
      <c r="T239" s="124"/>
      <c r="U239" s="124"/>
      <c r="V239" s="57"/>
      <c r="W239" s="124"/>
      <c r="X239" s="58"/>
      <c r="Y239" s="56" t="s">
        <v>162</v>
      </c>
      <c r="Z239" s="57"/>
      <c r="AA239" s="124"/>
      <c r="AB239" s="124"/>
      <c r="AC239" s="124"/>
      <c r="AD239" s="124"/>
      <c r="AE239" s="124"/>
      <c r="AF239" s="58">
        <v>1</v>
      </c>
      <c r="AG239" s="124"/>
      <c r="AH239" s="124"/>
      <c r="AI239" s="124"/>
      <c r="AJ239" s="124"/>
      <c r="AK239" s="124"/>
      <c r="AL239" s="124"/>
      <c r="AM239" s="57"/>
      <c r="AN239" s="124"/>
      <c r="AO239" s="124"/>
      <c r="AP239" s="124"/>
      <c r="AQ239" s="124"/>
      <c r="AR239" s="124"/>
      <c r="AS239" s="124"/>
      <c r="AT239" s="124"/>
      <c r="AU239" s="124"/>
      <c r="AV239" s="58"/>
      <c r="AW239" s="124"/>
      <c r="AX239" s="124"/>
      <c r="AY239" s="124"/>
      <c r="AZ239" s="124"/>
      <c r="BA239" s="124"/>
      <c r="BB239" s="124"/>
      <c r="BC239" s="124"/>
      <c r="BD239" s="124"/>
      <c r="BE239" s="124"/>
      <c r="BF239" s="124"/>
      <c r="BG239" s="124"/>
      <c r="BH239" s="58"/>
      <c r="BI239" s="124"/>
      <c r="BJ239" s="124"/>
      <c r="BK239" s="124"/>
      <c r="BL239" s="124"/>
      <c r="BM239" s="124"/>
      <c r="BN239" s="58"/>
      <c r="BO239" s="124"/>
      <c r="BP239" s="124">
        <v>1</v>
      </c>
      <c r="BQ239" s="124"/>
      <c r="BR239" s="124">
        <v>1</v>
      </c>
      <c r="BS239" s="124"/>
      <c r="BT239" s="58">
        <v>1</v>
      </c>
      <c r="BW239" s="59"/>
      <c r="BX239" s="59"/>
      <c r="BY239" s="59"/>
      <c r="BZ239" s="59"/>
      <c r="CA239" s="59"/>
      <c r="CB239" s="59"/>
      <c r="CC239" s="59"/>
      <c r="CD239" s="59"/>
    </row>
    <row r="240" spans="1:82" s="51" customFormat="1" ht="37" customHeight="1" x14ac:dyDescent="0.2">
      <c r="A240" s="51">
        <v>237</v>
      </c>
      <c r="B240" s="51" t="s">
        <v>160</v>
      </c>
      <c r="C240" s="51" t="s">
        <v>149</v>
      </c>
      <c r="D240" s="57">
        <v>1</v>
      </c>
      <c r="E240" s="124">
        <v>1</v>
      </c>
      <c r="F240" s="124"/>
      <c r="G240" s="124">
        <v>1</v>
      </c>
      <c r="H240" s="124">
        <v>1</v>
      </c>
      <c r="I240" s="124">
        <v>1</v>
      </c>
      <c r="J240" s="124"/>
      <c r="K240" s="58"/>
      <c r="L240" s="124"/>
      <c r="M240" s="124"/>
      <c r="N240" s="124"/>
      <c r="O240" s="124"/>
      <c r="P240" s="124"/>
      <c r="Q240" s="124"/>
      <c r="R240" s="124"/>
      <c r="S240" s="124"/>
      <c r="T240" s="124"/>
      <c r="U240" s="124"/>
      <c r="V240" s="57"/>
      <c r="W240" s="124"/>
      <c r="X240" s="58"/>
      <c r="Y240" s="56" t="s">
        <v>162</v>
      </c>
      <c r="Z240" s="57"/>
      <c r="AA240" s="124"/>
      <c r="AB240" s="124"/>
      <c r="AC240" s="124"/>
      <c r="AD240" s="124"/>
      <c r="AE240" s="124"/>
      <c r="AF240" s="58">
        <v>1</v>
      </c>
      <c r="AG240" s="124"/>
      <c r="AH240" s="124"/>
      <c r="AI240" s="124"/>
      <c r="AJ240" s="124"/>
      <c r="AK240" s="124"/>
      <c r="AL240" s="124"/>
      <c r="AM240" s="57"/>
      <c r="AN240" s="124"/>
      <c r="AO240" s="124"/>
      <c r="AP240" s="124"/>
      <c r="AQ240" s="124"/>
      <c r="AR240" s="124"/>
      <c r="AS240" s="124"/>
      <c r="AT240" s="124"/>
      <c r="AU240" s="124"/>
      <c r="AV240" s="58"/>
      <c r="AW240" s="124"/>
      <c r="AX240" s="124"/>
      <c r="AY240" s="124"/>
      <c r="AZ240" s="124"/>
      <c r="BA240" s="124"/>
      <c r="BB240" s="124"/>
      <c r="BC240" s="124"/>
      <c r="BD240" s="124"/>
      <c r="BE240" s="124"/>
      <c r="BF240" s="124"/>
      <c r="BG240" s="124"/>
      <c r="BH240" s="58"/>
      <c r="BI240" s="124"/>
      <c r="BJ240" s="124"/>
      <c r="BK240" s="124"/>
      <c r="BL240" s="124"/>
      <c r="BM240" s="124"/>
      <c r="BN240" s="58"/>
      <c r="BO240" s="124"/>
      <c r="BP240" s="124">
        <v>1</v>
      </c>
      <c r="BQ240" s="124"/>
      <c r="BR240" s="124">
        <v>1</v>
      </c>
      <c r="BS240" s="124"/>
      <c r="BT240" s="58">
        <v>1</v>
      </c>
      <c r="BW240" s="59"/>
      <c r="BX240" s="59"/>
      <c r="BY240" s="59"/>
      <c r="BZ240" s="59"/>
      <c r="CA240" s="59"/>
      <c r="CB240" s="59"/>
      <c r="CC240" s="59"/>
      <c r="CD240" s="59"/>
    </row>
    <row r="241" spans="1:82" s="51" customFormat="1" ht="37" customHeight="1" x14ac:dyDescent="0.2">
      <c r="A241" s="51">
        <v>238</v>
      </c>
      <c r="B241" s="51" t="s">
        <v>163</v>
      </c>
      <c r="C241" s="51" t="s">
        <v>149</v>
      </c>
      <c r="D241" s="57">
        <v>1</v>
      </c>
      <c r="E241" s="124">
        <v>1</v>
      </c>
      <c r="F241" s="124">
        <v>1</v>
      </c>
      <c r="G241" s="124"/>
      <c r="H241" s="124">
        <v>1</v>
      </c>
      <c r="I241" s="124">
        <v>1</v>
      </c>
      <c r="J241" s="124"/>
      <c r="K241" s="58"/>
      <c r="L241" s="124"/>
      <c r="M241" s="124"/>
      <c r="N241" s="124">
        <v>1</v>
      </c>
      <c r="O241" s="124"/>
      <c r="P241" s="124"/>
      <c r="Q241" s="124"/>
      <c r="R241" s="124"/>
      <c r="S241" s="124"/>
      <c r="T241" s="124"/>
      <c r="U241" s="124"/>
      <c r="V241" s="57"/>
      <c r="W241" s="124"/>
      <c r="X241" s="58"/>
      <c r="Y241" s="56" t="s">
        <v>162</v>
      </c>
      <c r="Z241" s="57"/>
      <c r="AA241" s="124"/>
      <c r="AB241" s="124"/>
      <c r="AC241" s="124"/>
      <c r="AD241" s="124"/>
      <c r="AE241" s="124"/>
      <c r="AF241" s="58">
        <v>1</v>
      </c>
      <c r="AG241" s="124"/>
      <c r="AH241" s="124"/>
      <c r="AI241" s="124"/>
      <c r="AJ241" s="124"/>
      <c r="AK241" s="124"/>
      <c r="AL241" s="124"/>
      <c r="AM241" s="57"/>
      <c r="AN241" s="124"/>
      <c r="AO241" s="124"/>
      <c r="AP241" s="124"/>
      <c r="AQ241" s="124"/>
      <c r="AR241" s="124"/>
      <c r="AS241" s="124"/>
      <c r="AT241" s="124"/>
      <c r="AU241" s="124"/>
      <c r="AV241" s="58"/>
      <c r="AW241" s="124"/>
      <c r="AX241" s="124"/>
      <c r="AY241" s="124"/>
      <c r="AZ241" s="124"/>
      <c r="BA241" s="124"/>
      <c r="BB241" s="124"/>
      <c r="BC241" s="124"/>
      <c r="BD241" s="124"/>
      <c r="BE241" s="124"/>
      <c r="BF241" s="124"/>
      <c r="BG241" s="124"/>
      <c r="BH241" s="58"/>
      <c r="BI241" s="124"/>
      <c r="BJ241" s="124"/>
      <c r="BK241" s="124"/>
      <c r="BL241" s="124"/>
      <c r="BM241" s="124"/>
      <c r="BN241" s="58"/>
      <c r="BO241" s="124"/>
      <c r="BP241" s="124">
        <v>1</v>
      </c>
      <c r="BQ241" s="124"/>
      <c r="BR241" s="124">
        <v>1</v>
      </c>
      <c r="BS241" s="124"/>
      <c r="BT241" s="58">
        <v>1</v>
      </c>
      <c r="BW241" s="59"/>
      <c r="BX241" s="59"/>
      <c r="BY241" s="59"/>
      <c r="BZ241" s="59"/>
      <c r="CA241" s="59"/>
      <c r="CB241" s="59"/>
      <c r="CC241" s="59"/>
      <c r="CD241" s="59"/>
    </row>
    <row r="242" spans="1:82" s="51" customFormat="1" ht="37" customHeight="1" x14ac:dyDescent="0.2">
      <c r="A242" s="51">
        <v>239</v>
      </c>
      <c r="B242" s="51" t="s">
        <v>164</v>
      </c>
      <c r="C242" s="51" t="s">
        <v>149</v>
      </c>
      <c r="D242" s="57">
        <v>1</v>
      </c>
      <c r="E242" s="124">
        <v>1</v>
      </c>
      <c r="F242" s="124"/>
      <c r="G242" s="124"/>
      <c r="H242" s="124">
        <v>1</v>
      </c>
      <c r="I242" s="124">
        <v>1</v>
      </c>
      <c r="J242" s="124"/>
      <c r="K242" s="58"/>
      <c r="L242" s="124"/>
      <c r="M242" s="124"/>
      <c r="N242" s="124"/>
      <c r="O242" s="124"/>
      <c r="P242" s="124"/>
      <c r="Q242" s="124"/>
      <c r="R242" s="124"/>
      <c r="S242" s="124"/>
      <c r="T242" s="124"/>
      <c r="U242" s="124"/>
      <c r="V242" s="57"/>
      <c r="W242" s="124"/>
      <c r="X242" s="58"/>
      <c r="Y242" s="56" t="s">
        <v>162</v>
      </c>
      <c r="Z242" s="57"/>
      <c r="AA242" s="124"/>
      <c r="AB242" s="124"/>
      <c r="AC242" s="124"/>
      <c r="AD242" s="124"/>
      <c r="AE242" s="124"/>
      <c r="AF242" s="58">
        <v>1</v>
      </c>
      <c r="AG242" s="124"/>
      <c r="AH242" s="124"/>
      <c r="AI242" s="124"/>
      <c r="AJ242" s="124"/>
      <c r="AK242" s="124"/>
      <c r="AL242" s="124"/>
      <c r="AM242" s="57"/>
      <c r="AN242" s="124"/>
      <c r="AO242" s="124"/>
      <c r="AP242" s="124"/>
      <c r="AQ242" s="124"/>
      <c r="AR242" s="124"/>
      <c r="AS242" s="124"/>
      <c r="AT242" s="124"/>
      <c r="AU242" s="124"/>
      <c r="AV242" s="58"/>
      <c r="AW242" s="124"/>
      <c r="AX242" s="124"/>
      <c r="AY242" s="124"/>
      <c r="AZ242" s="124"/>
      <c r="BA242" s="124"/>
      <c r="BB242" s="124"/>
      <c r="BC242" s="124"/>
      <c r="BD242" s="124"/>
      <c r="BE242" s="124"/>
      <c r="BF242" s="124"/>
      <c r="BG242" s="124"/>
      <c r="BH242" s="58"/>
      <c r="BI242" s="124"/>
      <c r="BJ242" s="124"/>
      <c r="BK242" s="124"/>
      <c r="BL242" s="124"/>
      <c r="BM242" s="124"/>
      <c r="BN242" s="58"/>
      <c r="BO242" s="124"/>
      <c r="BP242" s="124">
        <v>1</v>
      </c>
      <c r="BQ242" s="124"/>
      <c r="BR242" s="124">
        <v>1</v>
      </c>
      <c r="BS242" s="124"/>
      <c r="BT242" s="58">
        <v>1</v>
      </c>
      <c r="BW242" s="59"/>
      <c r="BX242" s="59"/>
      <c r="BY242" s="59"/>
      <c r="BZ242" s="59"/>
      <c r="CA242" s="59"/>
      <c r="CB242" s="59"/>
      <c r="CC242" s="59"/>
      <c r="CD242" s="59"/>
    </row>
    <row r="243" spans="1:82" s="51" customFormat="1" ht="37" customHeight="1" x14ac:dyDescent="0.2">
      <c r="A243" s="51">
        <v>240</v>
      </c>
      <c r="B243" s="51" t="s">
        <v>165</v>
      </c>
      <c r="C243" s="51" t="s">
        <v>149</v>
      </c>
      <c r="D243" s="57">
        <v>1</v>
      </c>
      <c r="E243" s="124">
        <v>1</v>
      </c>
      <c r="F243" s="124">
        <v>1</v>
      </c>
      <c r="G243" s="124"/>
      <c r="H243" s="124">
        <v>1</v>
      </c>
      <c r="I243" s="124">
        <v>1</v>
      </c>
      <c r="J243" s="124"/>
      <c r="K243" s="58"/>
      <c r="L243" s="124"/>
      <c r="M243" s="124"/>
      <c r="N243" s="124"/>
      <c r="O243" s="124">
        <v>1</v>
      </c>
      <c r="P243" s="124"/>
      <c r="Q243" s="124"/>
      <c r="R243" s="124"/>
      <c r="S243" s="124"/>
      <c r="T243" s="124"/>
      <c r="U243" s="124"/>
      <c r="V243" s="57"/>
      <c r="W243" s="124"/>
      <c r="X243" s="58"/>
      <c r="Y243" s="56" t="s">
        <v>162</v>
      </c>
      <c r="Z243" s="57"/>
      <c r="AA243" s="124"/>
      <c r="AB243" s="124"/>
      <c r="AC243" s="124"/>
      <c r="AD243" s="124"/>
      <c r="AE243" s="124"/>
      <c r="AF243" s="58">
        <v>1</v>
      </c>
      <c r="AG243" s="124"/>
      <c r="AH243" s="124"/>
      <c r="AI243" s="124"/>
      <c r="AJ243" s="124"/>
      <c r="AK243" s="124"/>
      <c r="AL243" s="124"/>
      <c r="AM243" s="57"/>
      <c r="AN243" s="124"/>
      <c r="AO243" s="124"/>
      <c r="AP243" s="124"/>
      <c r="AQ243" s="124"/>
      <c r="AR243" s="124"/>
      <c r="AS243" s="124"/>
      <c r="AT243" s="124"/>
      <c r="AU243" s="124"/>
      <c r="AV243" s="58"/>
      <c r="AW243" s="124"/>
      <c r="AX243" s="124"/>
      <c r="AY243" s="124"/>
      <c r="AZ243" s="124"/>
      <c r="BA243" s="124"/>
      <c r="BB243" s="124"/>
      <c r="BC243" s="124"/>
      <c r="BD243" s="124"/>
      <c r="BE243" s="124"/>
      <c r="BF243" s="124"/>
      <c r="BG243" s="124"/>
      <c r="BH243" s="58"/>
      <c r="BI243" s="124"/>
      <c r="BJ243" s="124"/>
      <c r="BK243" s="124"/>
      <c r="BL243" s="124"/>
      <c r="BM243" s="124"/>
      <c r="BN243" s="58"/>
      <c r="BO243" s="124">
        <v>1</v>
      </c>
      <c r="BP243" s="124">
        <v>1</v>
      </c>
      <c r="BQ243" s="124"/>
      <c r="BR243" s="124">
        <v>1</v>
      </c>
      <c r="BS243" s="124"/>
      <c r="BT243" s="58">
        <v>1</v>
      </c>
      <c r="BW243" s="59"/>
      <c r="BX243" s="59"/>
      <c r="BY243" s="59"/>
      <c r="BZ243" s="59"/>
      <c r="CA243" s="59"/>
      <c r="CB243" s="59"/>
      <c r="CC243" s="59"/>
      <c r="CD243" s="59"/>
    </row>
    <row r="244" spans="1:82" s="51" customFormat="1" ht="37" customHeight="1" x14ac:dyDescent="0.2">
      <c r="A244" s="51">
        <v>241</v>
      </c>
      <c r="B244" s="51" t="s">
        <v>166</v>
      </c>
      <c r="C244" s="51" t="s">
        <v>149</v>
      </c>
      <c r="D244" s="57">
        <v>1</v>
      </c>
      <c r="E244" s="124">
        <v>1</v>
      </c>
      <c r="F244" s="124">
        <v>1</v>
      </c>
      <c r="G244" s="124"/>
      <c r="H244" s="124">
        <v>1</v>
      </c>
      <c r="I244" s="124">
        <v>1</v>
      </c>
      <c r="J244" s="124"/>
      <c r="K244" s="58"/>
      <c r="L244" s="124"/>
      <c r="M244" s="124"/>
      <c r="N244" s="124"/>
      <c r="O244" s="124"/>
      <c r="P244" s="124"/>
      <c r="Q244" s="124"/>
      <c r="R244" s="124"/>
      <c r="S244" s="124"/>
      <c r="T244" s="124"/>
      <c r="U244" s="124"/>
      <c r="V244" s="57"/>
      <c r="W244" s="124"/>
      <c r="X244" s="58"/>
      <c r="Y244" s="56" t="s">
        <v>162</v>
      </c>
      <c r="Z244" s="57"/>
      <c r="AA244" s="124"/>
      <c r="AB244" s="124"/>
      <c r="AC244" s="124"/>
      <c r="AD244" s="124"/>
      <c r="AE244" s="124"/>
      <c r="AF244" s="58">
        <v>1</v>
      </c>
      <c r="AG244" s="124"/>
      <c r="AH244" s="124"/>
      <c r="AI244" s="124"/>
      <c r="AJ244" s="124"/>
      <c r="AK244" s="124"/>
      <c r="AL244" s="124"/>
      <c r="AM244" s="57"/>
      <c r="AN244" s="124"/>
      <c r="AO244" s="124"/>
      <c r="AP244" s="124"/>
      <c r="AQ244" s="124"/>
      <c r="AR244" s="124"/>
      <c r="AS244" s="124"/>
      <c r="AT244" s="124"/>
      <c r="AU244" s="124"/>
      <c r="AV244" s="58"/>
      <c r="AW244" s="124"/>
      <c r="AX244" s="124"/>
      <c r="AY244" s="124"/>
      <c r="AZ244" s="124"/>
      <c r="BA244" s="124"/>
      <c r="BB244" s="124"/>
      <c r="BC244" s="124"/>
      <c r="BD244" s="124"/>
      <c r="BE244" s="124"/>
      <c r="BF244" s="124"/>
      <c r="BG244" s="124"/>
      <c r="BH244" s="58"/>
      <c r="BI244" s="124"/>
      <c r="BJ244" s="124"/>
      <c r="BK244" s="124"/>
      <c r="BL244" s="124"/>
      <c r="BM244" s="124"/>
      <c r="BN244" s="58"/>
      <c r="BO244" s="124"/>
      <c r="BP244" s="124">
        <v>1</v>
      </c>
      <c r="BQ244" s="124"/>
      <c r="BR244" s="124">
        <v>1</v>
      </c>
      <c r="BS244" s="124"/>
      <c r="BT244" s="58">
        <v>1</v>
      </c>
      <c r="BW244" s="59"/>
      <c r="BX244" s="59"/>
      <c r="BY244" s="59"/>
      <c r="BZ244" s="59"/>
      <c r="CA244" s="59"/>
      <c r="CB244" s="59"/>
      <c r="CC244" s="59"/>
      <c r="CD244" s="59"/>
    </row>
    <row r="245" spans="1:82" s="51" customFormat="1" ht="37" customHeight="1" x14ac:dyDescent="0.2">
      <c r="A245" s="51">
        <v>242</v>
      </c>
      <c r="B245" s="51">
        <v>188</v>
      </c>
      <c r="C245" s="51" t="s">
        <v>149</v>
      </c>
      <c r="D245" s="57">
        <v>1</v>
      </c>
      <c r="E245" s="124">
        <v>1</v>
      </c>
      <c r="F245" s="124">
        <v>1</v>
      </c>
      <c r="G245" s="124"/>
      <c r="H245" s="124">
        <v>1</v>
      </c>
      <c r="I245" s="124">
        <v>1</v>
      </c>
      <c r="J245" s="124"/>
      <c r="K245" s="58"/>
      <c r="L245" s="124"/>
      <c r="M245" s="124"/>
      <c r="N245" s="124">
        <v>1</v>
      </c>
      <c r="O245" s="124"/>
      <c r="P245" s="124"/>
      <c r="Q245" s="124">
        <v>1</v>
      </c>
      <c r="R245" s="124">
        <v>1</v>
      </c>
      <c r="S245" s="124"/>
      <c r="T245" s="124"/>
      <c r="U245" s="124"/>
      <c r="V245" s="57"/>
      <c r="W245" s="124"/>
      <c r="X245" s="58"/>
      <c r="Y245" s="56" t="s">
        <v>161</v>
      </c>
      <c r="Z245" s="57"/>
      <c r="AA245" s="124"/>
      <c r="AB245" s="124"/>
      <c r="AC245" s="124"/>
      <c r="AD245" s="124"/>
      <c r="AE245" s="124"/>
      <c r="AF245" s="58"/>
      <c r="AG245" s="124"/>
      <c r="AH245" s="124"/>
      <c r="AI245" s="124"/>
      <c r="AJ245" s="124"/>
      <c r="AK245" s="124"/>
      <c r="AL245" s="124"/>
      <c r="AM245" s="57"/>
      <c r="AN245" s="124"/>
      <c r="AO245" s="124"/>
      <c r="AP245" s="124"/>
      <c r="AQ245" s="124"/>
      <c r="AR245" s="124"/>
      <c r="AS245" s="124"/>
      <c r="AT245" s="124"/>
      <c r="AU245" s="124"/>
      <c r="AV245" s="58"/>
      <c r="AW245" s="124"/>
      <c r="AX245" s="124">
        <v>1</v>
      </c>
      <c r="AY245" s="124"/>
      <c r="AZ245" s="124"/>
      <c r="BA245" s="124"/>
      <c r="BB245" s="124"/>
      <c r="BC245" s="124"/>
      <c r="BD245" s="124">
        <v>1</v>
      </c>
      <c r="BE245" s="124"/>
      <c r="BF245" s="124"/>
      <c r="BG245" s="124">
        <v>1</v>
      </c>
      <c r="BH245" s="58"/>
      <c r="BI245" s="124"/>
      <c r="BJ245" s="124"/>
      <c r="BK245" s="124"/>
      <c r="BL245" s="124"/>
      <c r="BM245" s="124"/>
      <c r="BN245" s="58"/>
      <c r="BO245" s="124"/>
      <c r="BP245" s="124">
        <v>1</v>
      </c>
      <c r="BQ245" s="124"/>
      <c r="BR245" s="124">
        <v>1</v>
      </c>
      <c r="BS245" s="124"/>
      <c r="BT245" s="58">
        <v>1</v>
      </c>
      <c r="BU245" s="155" t="s">
        <v>1434</v>
      </c>
      <c r="BW245" s="59"/>
      <c r="BX245" s="59"/>
      <c r="BY245" s="59"/>
      <c r="BZ245" s="59"/>
      <c r="CA245" s="59"/>
      <c r="CB245" s="59"/>
      <c r="CC245" s="59"/>
      <c r="CD245" s="59"/>
    </row>
    <row r="246" spans="1:82" s="51" customFormat="1" ht="37" customHeight="1" x14ac:dyDescent="0.2">
      <c r="A246" s="51">
        <v>243</v>
      </c>
      <c r="B246" s="51">
        <v>189</v>
      </c>
      <c r="C246" s="51" t="s">
        <v>149</v>
      </c>
      <c r="D246" s="57">
        <v>1</v>
      </c>
      <c r="E246" s="124">
        <v>1</v>
      </c>
      <c r="F246" s="124">
        <v>1</v>
      </c>
      <c r="G246" s="124"/>
      <c r="H246" s="124"/>
      <c r="I246" s="124">
        <v>1</v>
      </c>
      <c r="J246" s="124"/>
      <c r="K246" s="58"/>
      <c r="L246" s="124"/>
      <c r="M246" s="124"/>
      <c r="N246" s="124"/>
      <c r="O246" s="124"/>
      <c r="P246" s="124"/>
      <c r="Q246" s="124"/>
      <c r="R246" s="124"/>
      <c r="S246" s="124"/>
      <c r="T246" s="124"/>
      <c r="U246" s="124"/>
      <c r="V246" s="57"/>
      <c r="W246" s="124"/>
      <c r="X246" s="58"/>
      <c r="Y246" s="56" t="s">
        <v>162</v>
      </c>
      <c r="Z246" s="57"/>
      <c r="AA246" s="124"/>
      <c r="AB246" s="124"/>
      <c r="AC246" s="124"/>
      <c r="AD246" s="124"/>
      <c r="AE246" s="124"/>
      <c r="AF246" s="58">
        <v>1</v>
      </c>
      <c r="AG246" s="124"/>
      <c r="AH246" s="124"/>
      <c r="AI246" s="124"/>
      <c r="AJ246" s="124"/>
      <c r="AK246" s="124"/>
      <c r="AL246" s="124"/>
      <c r="AM246" s="57"/>
      <c r="AN246" s="124"/>
      <c r="AO246" s="124"/>
      <c r="AP246" s="124"/>
      <c r="AQ246" s="124"/>
      <c r="AR246" s="124"/>
      <c r="AS246" s="124"/>
      <c r="AT246" s="124"/>
      <c r="AU246" s="124"/>
      <c r="AV246" s="58"/>
      <c r="AW246" s="124"/>
      <c r="AX246" s="124"/>
      <c r="AY246" s="124"/>
      <c r="AZ246" s="124"/>
      <c r="BA246" s="124"/>
      <c r="BB246" s="124"/>
      <c r="BC246" s="124"/>
      <c r="BD246" s="124"/>
      <c r="BE246" s="124"/>
      <c r="BF246" s="124"/>
      <c r="BG246" s="124"/>
      <c r="BH246" s="58"/>
      <c r="BI246" s="124"/>
      <c r="BJ246" s="124"/>
      <c r="BK246" s="124"/>
      <c r="BL246" s="124"/>
      <c r="BM246" s="124"/>
      <c r="BN246" s="58"/>
      <c r="BO246" s="124"/>
      <c r="BP246" s="124">
        <v>1</v>
      </c>
      <c r="BQ246" s="124"/>
      <c r="BR246" s="124">
        <v>1</v>
      </c>
      <c r="BS246" s="124"/>
      <c r="BT246" s="58">
        <v>1</v>
      </c>
      <c r="BU246" s="75" t="s">
        <v>1435</v>
      </c>
      <c r="BW246" s="59"/>
      <c r="BX246" s="59"/>
      <c r="BY246" s="59"/>
      <c r="BZ246" s="59"/>
      <c r="CA246" s="59"/>
      <c r="CB246" s="59"/>
      <c r="CC246" s="59"/>
      <c r="CD246" s="59"/>
    </row>
    <row r="247" spans="1:82" s="51" customFormat="1" ht="37" customHeight="1" x14ac:dyDescent="0.2">
      <c r="A247" s="51">
        <v>244</v>
      </c>
      <c r="B247" s="51" t="s">
        <v>223</v>
      </c>
      <c r="C247" s="51" t="s">
        <v>149</v>
      </c>
      <c r="D247" s="57">
        <v>1</v>
      </c>
      <c r="E247" s="124">
        <v>1</v>
      </c>
      <c r="F247" s="124">
        <v>1</v>
      </c>
      <c r="G247" s="124"/>
      <c r="H247" s="124">
        <v>1</v>
      </c>
      <c r="I247" s="124">
        <v>1</v>
      </c>
      <c r="J247" s="124"/>
      <c r="K247" s="58"/>
      <c r="L247" s="124"/>
      <c r="M247" s="124"/>
      <c r="N247" s="124"/>
      <c r="O247" s="124"/>
      <c r="P247" s="124"/>
      <c r="Q247" s="124"/>
      <c r="R247" s="124"/>
      <c r="S247" s="124"/>
      <c r="T247" s="124"/>
      <c r="U247" s="124"/>
      <c r="V247" s="57"/>
      <c r="W247" s="124"/>
      <c r="X247" s="58"/>
      <c r="Y247" s="56" t="s">
        <v>162</v>
      </c>
      <c r="Z247" s="57"/>
      <c r="AA247" s="124"/>
      <c r="AB247" s="124"/>
      <c r="AC247" s="124"/>
      <c r="AD247" s="124"/>
      <c r="AE247" s="124"/>
      <c r="AF247" s="58">
        <v>1</v>
      </c>
      <c r="AG247" s="124"/>
      <c r="AH247" s="124"/>
      <c r="AI247" s="124"/>
      <c r="AJ247" s="124"/>
      <c r="AK247" s="124"/>
      <c r="AL247" s="124"/>
      <c r="AM247" s="57"/>
      <c r="AN247" s="124"/>
      <c r="AO247" s="124"/>
      <c r="AP247" s="124"/>
      <c r="AQ247" s="124"/>
      <c r="AR247" s="124"/>
      <c r="AS247" s="124"/>
      <c r="AT247" s="124"/>
      <c r="AU247" s="124"/>
      <c r="AV247" s="58"/>
      <c r="AW247" s="124"/>
      <c r="AX247" s="124"/>
      <c r="AY247" s="124"/>
      <c r="AZ247" s="124"/>
      <c r="BA247" s="124"/>
      <c r="BB247" s="124"/>
      <c r="BC247" s="124"/>
      <c r="BD247" s="124"/>
      <c r="BE247" s="124"/>
      <c r="BF247" s="124"/>
      <c r="BG247" s="124"/>
      <c r="BH247" s="58"/>
      <c r="BI247" s="124"/>
      <c r="BJ247" s="124"/>
      <c r="BK247" s="124"/>
      <c r="BL247" s="124"/>
      <c r="BM247" s="124"/>
      <c r="BN247" s="58"/>
      <c r="BO247" s="124"/>
      <c r="BP247" s="124">
        <v>1</v>
      </c>
      <c r="BQ247" s="124"/>
      <c r="BR247" s="124">
        <v>1</v>
      </c>
      <c r="BS247" s="124"/>
      <c r="BT247" s="58">
        <v>1</v>
      </c>
      <c r="BW247" s="59"/>
      <c r="BX247" s="59"/>
      <c r="BY247" s="59"/>
      <c r="BZ247" s="59"/>
      <c r="CA247" s="59"/>
      <c r="CB247" s="59"/>
      <c r="CC247" s="59"/>
      <c r="CD247" s="59"/>
    </row>
    <row r="248" spans="1:82" s="51" customFormat="1" ht="37" customHeight="1" x14ac:dyDescent="0.2">
      <c r="A248" s="51">
        <v>245</v>
      </c>
      <c r="B248" s="51" t="s">
        <v>167</v>
      </c>
      <c r="C248" s="51" t="s">
        <v>149</v>
      </c>
      <c r="D248" s="57">
        <v>1</v>
      </c>
      <c r="E248" s="124">
        <v>1</v>
      </c>
      <c r="F248" s="124"/>
      <c r="G248" s="124">
        <v>1</v>
      </c>
      <c r="H248" s="124">
        <v>1</v>
      </c>
      <c r="I248" s="124">
        <v>1</v>
      </c>
      <c r="J248" s="124"/>
      <c r="K248" s="58"/>
      <c r="L248" s="124"/>
      <c r="M248" s="124"/>
      <c r="N248" s="124"/>
      <c r="O248" s="124"/>
      <c r="P248" s="124"/>
      <c r="Q248" s="124"/>
      <c r="R248" s="124"/>
      <c r="S248" s="124"/>
      <c r="T248" s="124"/>
      <c r="U248" s="124"/>
      <c r="V248" s="57"/>
      <c r="W248" s="124"/>
      <c r="X248" s="58"/>
      <c r="Y248" s="56" t="s">
        <v>162</v>
      </c>
      <c r="Z248" s="57"/>
      <c r="AA248" s="124"/>
      <c r="AB248" s="124"/>
      <c r="AC248" s="124"/>
      <c r="AD248" s="124"/>
      <c r="AE248" s="124"/>
      <c r="AF248" s="58">
        <v>1</v>
      </c>
      <c r="AG248" s="124"/>
      <c r="AH248" s="124"/>
      <c r="AI248" s="124"/>
      <c r="AJ248" s="124"/>
      <c r="AK248" s="124"/>
      <c r="AL248" s="124"/>
      <c r="AM248" s="57"/>
      <c r="AN248" s="124"/>
      <c r="AO248" s="124"/>
      <c r="AP248" s="124"/>
      <c r="AQ248" s="124"/>
      <c r="AR248" s="124"/>
      <c r="AS248" s="124"/>
      <c r="AT248" s="124"/>
      <c r="AU248" s="124"/>
      <c r="AV248" s="58"/>
      <c r="AW248" s="124"/>
      <c r="AX248" s="124"/>
      <c r="AY248" s="124"/>
      <c r="AZ248" s="124"/>
      <c r="BA248" s="124"/>
      <c r="BB248" s="124"/>
      <c r="BC248" s="124"/>
      <c r="BD248" s="124"/>
      <c r="BE248" s="124"/>
      <c r="BF248" s="124"/>
      <c r="BG248" s="124"/>
      <c r="BH248" s="58"/>
      <c r="BI248" s="124"/>
      <c r="BJ248" s="124"/>
      <c r="BK248" s="124"/>
      <c r="BL248" s="124"/>
      <c r="BM248" s="124"/>
      <c r="BN248" s="58"/>
      <c r="BO248" s="124"/>
      <c r="BP248" s="124">
        <v>1</v>
      </c>
      <c r="BQ248" s="124"/>
      <c r="BR248" s="124">
        <v>1</v>
      </c>
      <c r="BS248" s="124"/>
      <c r="BT248" s="58">
        <v>1</v>
      </c>
      <c r="BW248" s="59"/>
      <c r="BX248" s="59"/>
      <c r="BY248" s="59"/>
      <c r="BZ248" s="59"/>
      <c r="CA248" s="59"/>
      <c r="CB248" s="59"/>
      <c r="CC248" s="59"/>
      <c r="CD248" s="59"/>
    </row>
    <row r="249" spans="1:82" s="51" customFormat="1" ht="37" customHeight="1" x14ac:dyDescent="0.2">
      <c r="A249" s="51">
        <v>246</v>
      </c>
      <c r="B249" s="51">
        <v>190</v>
      </c>
      <c r="C249" s="51" t="s">
        <v>198</v>
      </c>
      <c r="D249" s="57">
        <v>1</v>
      </c>
      <c r="E249" s="124">
        <v>1</v>
      </c>
      <c r="F249" s="124">
        <v>1</v>
      </c>
      <c r="G249" s="124"/>
      <c r="H249" s="124"/>
      <c r="I249" s="124">
        <v>1</v>
      </c>
      <c r="J249" s="124"/>
      <c r="K249" s="58"/>
      <c r="L249" s="124"/>
      <c r="M249" s="124"/>
      <c r="N249" s="124"/>
      <c r="O249" s="124"/>
      <c r="P249" s="124"/>
      <c r="Q249" s="124"/>
      <c r="R249" s="124"/>
      <c r="S249" s="124"/>
      <c r="T249" s="124"/>
      <c r="U249" s="124"/>
      <c r="V249" s="57"/>
      <c r="W249" s="124"/>
      <c r="X249" s="58"/>
      <c r="Y249" s="56" t="s">
        <v>168</v>
      </c>
      <c r="Z249" s="57"/>
      <c r="AA249" s="124"/>
      <c r="AB249" s="124"/>
      <c r="AC249" s="124"/>
      <c r="AD249" s="124">
        <v>1</v>
      </c>
      <c r="AE249" s="124"/>
      <c r="AF249" s="58"/>
      <c r="AG249" s="124"/>
      <c r="AH249" s="124"/>
      <c r="AI249" s="124"/>
      <c r="AJ249" s="124"/>
      <c r="AK249" s="124"/>
      <c r="AL249" s="124"/>
      <c r="AM249" s="57"/>
      <c r="AN249" s="124"/>
      <c r="AO249" s="124"/>
      <c r="AP249" s="124"/>
      <c r="AQ249" s="124"/>
      <c r="AR249" s="124"/>
      <c r="AS249" s="124"/>
      <c r="AT249" s="124"/>
      <c r="AU249" s="124"/>
      <c r="AV249" s="58"/>
      <c r="AW249" s="124"/>
      <c r="AX249" s="124"/>
      <c r="AY249" s="124"/>
      <c r="AZ249" s="124"/>
      <c r="BA249" s="124"/>
      <c r="BB249" s="124"/>
      <c r="BC249" s="124"/>
      <c r="BD249" s="124"/>
      <c r="BE249" s="124"/>
      <c r="BF249" s="124"/>
      <c r="BG249" s="124"/>
      <c r="BH249" s="58"/>
      <c r="BI249" s="124"/>
      <c r="BJ249" s="124"/>
      <c r="BK249" s="124"/>
      <c r="BL249" s="124"/>
      <c r="BM249" s="124"/>
      <c r="BN249" s="58"/>
      <c r="BO249" s="124"/>
      <c r="BP249" s="124">
        <v>1</v>
      </c>
      <c r="BQ249" s="124"/>
      <c r="BR249" s="124">
        <v>1</v>
      </c>
      <c r="BS249" s="124"/>
      <c r="BT249" s="58">
        <v>1</v>
      </c>
      <c r="BU249" s="75" t="s">
        <v>1436</v>
      </c>
      <c r="BW249" s="59"/>
      <c r="BX249" s="59"/>
      <c r="BY249" s="59"/>
      <c r="BZ249" s="59"/>
      <c r="CA249" s="59"/>
      <c r="CB249" s="59"/>
      <c r="CC249" s="59"/>
      <c r="CD249" s="59"/>
    </row>
    <row r="250" spans="1:82" s="51" customFormat="1" ht="37" customHeight="1" x14ac:dyDescent="0.2">
      <c r="A250" s="51">
        <v>247</v>
      </c>
      <c r="B250" s="51">
        <v>191</v>
      </c>
      <c r="C250" s="51" t="s">
        <v>198</v>
      </c>
      <c r="D250" s="57">
        <v>1</v>
      </c>
      <c r="E250" s="124">
        <v>1</v>
      </c>
      <c r="F250" s="124">
        <v>1</v>
      </c>
      <c r="G250" s="124"/>
      <c r="H250" s="124">
        <v>1</v>
      </c>
      <c r="I250" s="124">
        <v>1</v>
      </c>
      <c r="J250" s="124"/>
      <c r="K250" s="58"/>
      <c r="L250" s="124"/>
      <c r="M250" s="124"/>
      <c r="N250" s="124"/>
      <c r="O250" s="124"/>
      <c r="P250" s="124"/>
      <c r="Q250" s="124"/>
      <c r="R250" s="124"/>
      <c r="S250" s="124"/>
      <c r="T250" s="124"/>
      <c r="U250" s="124"/>
      <c r="V250" s="57"/>
      <c r="W250" s="124"/>
      <c r="X250" s="58"/>
      <c r="Y250" s="56" t="s">
        <v>170</v>
      </c>
      <c r="Z250" s="57"/>
      <c r="AA250" s="124"/>
      <c r="AB250" s="124"/>
      <c r="AC250" s="124"/>
      <c r="AD250" s="124"/>
      <c r="AE250" s="124">
        <v>1</v>
      </c>
      <c r="AF250" s="58"/>
      <c r="AG250" s="124"/>
      <c r="AH250" s="124"/>
      <c r="AI250" s="124"/>
      <c r="AJ250" s="124"/>
      <c r="AK250" s="124"/>
      <c r="AL250" s="124"/>
      <c r="AM250" s="57"/>
      <c r="AN250" s="124"/>
      <c r="AO250" s="124"/>
      <c r="AP250" s="124"/>
      <c r="AQ250" s="124"/>
      <c r="AR250" s="124"/>
      <c r="AS250" s="124"/>
      <c r="AT250" s="124"/>
      <c r="AU250" s="124"/>
      <c r="AV250" s="58"/>
      <c r="AW250" s="124"/>
      <c r="AX250" s="124"/>
      <c r="AY250" s="124"/>
      <c r="AZ250" s="124"/>
      <c r="BA250" s="124"/>
      <c r="BB250" s="124"/>
      <c r="BC250" s="124"/>
      <c r="BD250" s="124"/>
      <c r="BE250" s="124"/>
      <c r="BF250" s="124"/>
      <c r="BG250" s="124"/>
      <c r="BH250" s="58"/>
      <c r="BI250" s="124"/>
      <c r="BJ250" s="124"/>
      <c r="BK250" s="124"/>
      <c r="BL250" s="124"/>
      <c r="BM250" s="124"/>
      <c r="BN250" s="58"/>
      <c r="BO250" s="124"/>
      <c r="BP250" s="124">
        <v>1</v>
      </c>
      <c r="BQ250" s="124"/>
      <c r="BR250" s="124">
        <v>1</v>
      </c>
      <c r="BS250" s="124"/>
      <c r="BT250" s="58">
        <v>1</v>
      </c>
      <c r="BU250" s="75" t="s">
        <v>1437</v>
      </c>
      <c r="BW250" s="59"/>
      <c r="BX250" s="59"/>
      <c r="BY250" s="59"/>
      <c r="BZ250" s="59"/>
      <c r="CA250" s="59"/>
      <c r="CB250" s="59"/>
      <c r="CC250" s="59"/>
      <c r="CD250" s="59"/>
    </row>
    <row r="251" spans="1:82" s="51" customFormat="1" ht="37" customHeight="1" x14ac:dyDescent="0.2">
      <c r="A251" s="51">
        <v>248</v>
      </c>
      <c r="B251" s="51">
        <v>192</v>
      </c>
      <c r="C251" s="51" t="s">
        <v>198</v>
      </c>
      <c r="D251" s="57">
        <v>1</v>
      </c>
      <c r="E251" s="124">
        <v>1</v>
      </c>
      <c r="F251" s="124">
        <v>1</v>
      </c>
      <c r="G251" s="124"/>
      <c r="H251" s="124"/>
      <c r="I251" s="124">
        <v>1</v>
      </c>
      <c r="J251" s="124"/>
      <c r="K251" s="58"/>
      <c r="L251" s="124"/>
      <c r="M251" s="124"/>
      <c r="N251" s="124"/>
      <c r="O251" s="124"/>
      <c r="P251" s="124"/>
      <c r="Q251" s="124"/>
      <c r="R251" s="124"/>
      <c r="S251" s="124"/>
      <c r="T251" s="124"/>
      <c r="U251" s="124"/>
      <c r="V251" s="57"/>
      <c r="W251" s="124"/>
      <c r="X251" s="58"/>
      <c r="Y251" s="56" t="s">
        <v>172</v>
      </c>
      <c r="Z251" s="57"/>
      <c r="AA251" s="124"/>
      <c r="AB251" s="124"/>
      <c r="AC251" s="124">
        <v>1</v>
      </c>
      <c r="AD251" s="124"/>
      <c r="AE251" s="124"/>
      <c r="AF251" s="58"/>
      <c r="AG251" s="124"/>
      <c r="AH251" s="124"/>
      <c r="AI251" s="124"/>
      <c r="AJ251" s="124"/>
      <c r="AK251" s="124"/>
      <c r="AL251" s="124"/>
      <c r="AM251" s="57"/>
      <c r="AN251" s="124"/>
      <c r="AO251" s="124"/>
      <c r="AP251" s="124"/>
      <c r="AQ251" s="124"/>
      <c r="AR251" s="124"/>
      <c r="AS251" s="124"/>
      <c r="AT251" s="124"/>
      <c r="AU251" s="124"/>
      <c r="AV251" s="58"/>
      <c r="AW251" s="124"/>
      <c r="AX251" s="124"/>
      <c r="AY251" s="124"/>
      <c r="AZ251" s="124"/>
      <c r="BA251" s="124"/>
      <c r="BB251" s="124"/>
      <c r="BC251" s="124"/>
      <c r="BD251" s="124"/>
      <c r="BE251" s="124"/>
      <c r="BF251" s="124"/>
      <c r="BG251" s="124"/>
      <c r="BH251" s="58"/>
      <c r="BI251" s="124"/>
      <c r="BJ251" s="124"/>
      <c r="BK251" s="124"/>
      <c r="BL251" s="124"/>
      <c r="BM251" s="124"/>
      <c r="BN251" s="58"/>
      <c r="BO251" s="124"/>
      <c r="BP251" s="124">
        <v>1</v>
      </c>
      <c r="BQ251" s="124"/>
      <c r="BR251" s="124">
        <v>1</v>
      </c>
      <c r="BS251" s="124"/>
      <c r="BT251" s="58">
        <v>1</v>
      </c>
      <c r="BU251" s="75" t="s">
        <v>1438</v>
      </c>
      <c r="BW251" s="59"/>
      <c r="BX251" s="59"/>
      <c r="BY251" s="59"/>
      <c r="BZ251" s="59"/>
      <c r="CA251" s="59"/>
      <c r="CB251" s="59"/>
      <c r="CC251" s="59"/>
      <c r="CD251" s="59"/>
    </row>
    <row r="252" spans="1:82" s="51" customFormat="1" ht="37" customHeight="1" x14ac:dyDescent="0.2">
      <c r="A252" s="51">
        <v>249</v>
      </c>
      <c r="B252" s="51">
        <v>193</v>
      </c>
      <c r="C252" s="51" t="s">
        <v>198</v>
      </c>
      <c r="D252" s="57">
        <v>1</v>
      </c>
      <c r="E252" s="124">
        <v>1</v>
      </c>
      <c r="F252" s="124">
        <v>1</v>
      </c>
      <c r="G252" s="124"/>
      <c r="H252" s="124"/>
      <c r="I252" s="124">
        <v>1</v>
      </c>
      <c r="J252" s="124"/>
      <c r="K252" s="58"/>
      <c r="L252" s="124"/>
      <c r="M252" s="124"/>
      <c r="N252" s="124"/>
      <c r="O252" s="124"/>
      <c r="P252" s="124"/>
      <c r="Q252" s="124"/>
      <c r="R252" s="124"/>
      <c r="S252" s="124"/>
      <c r="T252" s="124"/>
      <c r="U252" s="124"/>
      <c r="V252" s="57"/>
      <c r="W252" s="124"/>
      <c r="X252" s="58"/>
      <c r="Y252" s="56" t="s">
        <v>173</v>
      </c>
      <c r="Z252" s="57"/>
      <c r="AA252" s="124">
        <v>1</v>
      </c>
      <c r="AB252" s="124"/>
      <c r="AC252" s="124"/>
      <c r="AD252" s="124"/>
      <c r="AE252" s="124"/>
      <c r="AF252" s="58"/>
      <c r="AG252" s="124"/>
      <c r="AH252" s="124"/>
      <c r="AI252" s="124"/>
      <c r="AJ252" s="124"/>
      <c r="AK252" s="124"/>
      <c r="AL252" s="124"/>
      <c r="AM252" s="57"/>
      <c r="AN252" s="124"/>
      <c r="AO252" s="124"/>
      <c r="AP252" s="124"/>
      <c r="AQ252" s="124"/>
      <c r="AR252" s="124"/>
      <c r="AS252" s="124"/>
      <c r="AT252" s="124"/>
      <c r="AU252" s="124"/>
      <c r="AV252" s="58"/>
      <c r="AW252" s="124"/>
      <c r="AX252" s="124"/>
      <c r="AY252" s="124"/>
      <c r="AZ252" s="124"/>
      <c r="BA252" s="124"/>
      <c r="BB252" s="124"/>
      <c r="BC252" s="124"/>
      <c r="BD252" s="124"/>
      <c r="BE252" s="124"/>
      <c r="BF252" s="124"/>
      <c r="BG252" s="124"/>
      <c r="BH252" s="58"/>
      <c r="BI252" s="124"/>
      <c r="BJ252" s="124"/>
      <c r="BK252" s="124"/>
      <c r="BL252" s="124"/>
      <c r="BM252" s="124"/>
      <c r="BN252" s="58"/>
      <c r="BO252" s="124"/>
      <c r="BP252" s="124">
        <v>1</v>
      </c>
      <c r="BQ252" s="124"/>
      <c r="BR252" s="124">
        <v>1</v>
      </c>
      <c r="BS252" s="124"/>
      <c r="BT252" s="58">
        <v>1</v>
      </c>
      <c r="BU252" s="75" t="s">
        <v>1439</v>
      </c>
      <c r="BW252" s="59"/>
      <c r="BX252" s="59"/>
      <c r="BY252" s="59"/>
      <c r="BZ252" s="59"/>
      <c r="CA252" s="59"/>
      <c r="CB252" s="59"/>
      <c r="CC252" s="59"/>
      <c r="CD252" s="59"/>
    </row>
    <row r="253" spans="1:82" s="51" customFormat="1" ht="37" customHeight="1" x14ac:dyDescent="0.2">
      <c r="A253" s="51">
        <v>250</v>
      </c>
      <c r="B253" s="51">
        <v>194</v>
      </c>
      <c r="C253" s="51" t="s">
        <v>198</v>
      </c>
      <c r="D253" s="57">
        <v>1</v>
      </c>
      <c r="E253" s="124">
        <v>1</v>
      </c>
      <c r="F253" s="124">
        <v>1</v>
      </c>
      <c r="G253" s="124"/>
      <c r="H253" s="124"/>
      <c r="I253" s="124">
        <v>1</v>
      </c>
      <c r="J253" s="124"/>
      <c r="K253" s="58"/>
      <c r="L253" s="124"/>
      <c r="M253" s="124"/>
      <c r="N253" s="124"/>
      <c r="O253" s="124"/>
      <c r="P253" s="124"/>
      <c r="Q253" s="124"/>
      <c r="R253" s="124"/>
      <c r="S253" s="124"/>
      <c r="T253" s="124"/>
      <c r="U253" s="124"/>
      <c r="V253" s="57"/>
      <c r="W253" s="124"/>
      <c r="X253" s="58"/>
      <c r="Y253" s="56" t="s">
        <v>174</v>
      </c>
      <c r="Z253" s="57">
        <v>1</v>
      </c>
      <c r="AA253" s="124"/>
      <c r="AB253" s="124"/>
      <c r="AC253" s="124"/>
      <c r="AD253" s="124"/>
      <c r="AE253" s="124"/>
      <c r="AF253" s="58"/>
      <c r="AG253" s="124"/>
      <c r="AH253" s="124"/>
      <c r="AI253" s="124"/>
      <c r="AJ253" s="124"/>
      <c r="AK253" s="124"/>
      <c r="AL253" s="124"/>
      <c r="AM253" s="57"/>
      <c r="AN253" s="124"/>
      <c r="AO253" s="124"/>
      <c r="AP253" s="124"/>
      <c r="AQ253" s="124"/>
      <c r="AR253" s="124"/>
      <c r="AS253" s="124"/>
      <c r="AT253" s="124"/>
      <c r="AU253" s="124"/>
      <c r="AV253" s="58"/>
      <c r="AW253" s="124"/>
      <c r="AX253" s="124"/>
      <c r="AY253" s="124"/>
      <c r="AZ253" s="124"/>
      <c r="BA253" s="124"/>
      <c r="BB253" s="124"/>
      <c r="BC253" s="124"/>
      <c r="BD253" s="124"/>
      <c r="BE253" s="124"/>
      <c r="BF253" s="124"/>
      <c r="BG253" s="124"/>
      <c r="BH253" s="58"/>
      <c r="BI253" s="124"/>
      <c r="BJ253" s="124"/>
      <c r="BK253" s="124"/>
      <c r="BL253" s="124"/>
      <c r="BM253" s="124"/>
      <c r="BN253" s="58"/>
      <c r="BO253" s="124"/>
      <c r="BP253" s="124">
        <v>1</v>
      </c>
      <c r="BQ253" s="124"/>
      <c r="BR253" s="124">
        <v>1</v>
      </c>
      <c r="BS253" s="124"/>
      <c r="BT253" s="58">
        <v>1</v>
      </c>
      <c r="BU253" s="75" t="s">
        <v>1440</v>
      </c>
      <c r="BW253" s="59"/>
      <c r="BX253" s="59"/>
      <c r="BY253" s="59"/>
      <c r="BZ253" s="59"/>
      <c r="CA253" s="59"/>
      <c r="CB253" s="59"/>
      <c r="CC253" s="59"/>
      <c r="CD253" s="59"/>
    </row>
    <row r="254" spans="1:82" s="51" customFormat="1" ht="37" customHeight="1" x14ac:dyDescent="0.2">
      <c r="A254" s="51">
        <v>251</v>
      </c>
      <c r="B254" s="51">
        <v>195</v>
      </c>
      <c r="C254" s="51" t="s">
        <v>198</v>
      </c>
      <c r="D254" s="57">
        <v>1</v>
      </c>
      <c r="E254" s="124">
        <v>1</v>
      </c>
      <c r="F254" s="124">
        <v>1</v>
      </c>
      <c r="G254" s="124"/>
      <c r="H254" s="124">
        <v>1</v>
      </c>
      <c r="I254" s="124">
        <v>1</v>
      </c>
      <c r="J254" s="124"/>
      <c r="K254" s="58"/>
      <c r="L254" s="124"/>
      <c r="M254" s="124"/>
      <c r="N254" s="124"/>
      <c r="O254" s="124"/>
      <c r="P254" s="124"/>
      <c r="Q254" s="124"/>
      <c r="R254" s="124"/>
      <c r="S254" s="124"/>
      <c r="T254" s="124"/>
      <c r="U254" s="124"/>
      <c r="V254" s="57"/>
      <c r="W254" s="124"/>
      <c r="X254" s="58"/>
      <c r="Y254" s="56" t="s">
        <v>175</v>
      </c>
      <c r="Z254" s="57"/>
      <c r="AA254" s="124"/>
      <c r="AB254" s="124">
        <v>1</v>
      </c>
      <c r="AC254" s="124"/>
      <c r="AD254" s="124"/>
      <c r="AE254" s="124"/>
      <c r="AF254" s="58"/>
      <c r="AG254" s="124"/>
      <c r="AH254" s="124"/>
      <c r="AI254" s="124"/>
      <c r="AJ254" s="124"/>
      <c r="AK254" s="124"/>
      <c r="AL254" s="124"/>
      <c r="AM254" s="57"/>
      <c r="AN254" s="124"/>
      <c r="AO254" s="124"/>
      <c r="AP254" s="124"/>
      <c r="AQ254" s="124"/>
      <c r="AR254" s="124"/>
      <c r="AS254" s="124"/>
      <c r="AT254" s="124"/>
      <c r="AU254" s="124"/>
      <c r="AV254" s="58"/>
      <c r="AW254" s="124"/>
      <c r="AX254" s="124"/>
      <c r="AY254" s="124"/>
      <c r="AZ254" s="124"/>
      <c r="BA254" s="124"/>
      <c r="BB254" s="124"/>
      <c r="BC254" s="124"/>
      <c r="BD254" s="124"/>
      <c r="BE254" s="124"/>
      <c r="BF254" s="124"/>
      <c r="BG254" s="124"/>
      <c r="BH254" s="58"/>
      <c r="BI254" s="124"/>
      <c r="BJ254" s="124"/>
      <c r="BK254" s="124"/>
      <c r="BL254" s="124"/>
      <c r="BM254" s="124"/>
      <c r="BN254" s="58"/>
      <c r="BO254" s="124"/>
      <c r="BP254" s="124">
        <v>1</v>
      </c>
      <c r="BQ254" s="124"/>
      <c r="BR254" s="124">
        <v>1</v>
      </c>
      <c r="BS254" s="124"/>
      <c r="BT254" s="58">
        <v>1</v>
      </c>
      <c r="BU254" s="75" t="s">
        <v>1441</v>
      </c>
      <c r="BW254" s="59"/>
      <c r="BX254" s="59"/>
      <c r="BY254" s="59"/>
      <c r="BZ254" s="59"/>
      <c r="CA254" s="59"/>
      <c r="CB254" s="59"/>
      <c r="CC254" s="59"/>
      <c r="CD254" s="59"/>
    </row>
    <row r="255" spans="1:82" s="51" customFormat="1" ht="37" customHeight="1" x14ac:dyDescent="0.2">
      <c r="A255" s="51">
        <v>252</v>
      </c>
      <c r="B255" s="51" t="s">
        <v>224</v>
      </c>
      <c r="C255" s="51" t="s">
        <v>198</v>
      </c>
      <c r="D255" s="57">
        <v>1</v>
      </c>
      <c r="E255" s="124">
        <v>1</v>
      </c>
      <c r="F255" s="124">
        <v>1</v>
      </c>
      <c r="G255" s="124">
        <v>1</v>
      </c>
      <c r="H255" s="124">
        <v>1</v>
      </c>
      <c r="I255" s="124">
        <v>1</v>
      </c>
      <c r="J255" s="124"/>
      <c r="K255" s="58"/>
      <c r="L255" s="124"/>
      <c r="M255" s="124"/>
      <c r="N255" s="124"/>
      <c r="O255" s="124"/>
      <c r="P255" s="124"/>
      <c r="Q255" s="124"/>
      <c r="R255" s="124"/>
      <c r="S255" s="124"/>
      <c r="T255" s="124"/>
      <c r="U255" s="124"/>
      <c r="V255" s="57"/>
      <c r="W255" s="124"/>
      <c r="X255" s="58"/>
      <c r="Y255" s="56" t="s">
        <v>175</v>
      </c>
      <c r="Z255" s="57"/>
      <c r="AA255" s="124"/>
      <c r="AB255" s="124">
        <v>1</v>
      </c>
      <c r="AC255" s="124"/>
      <c r="AD255" s="124"/>
      <c r="AE255" s="124"/>
      <c r="AF255" s="58"/>
      <c r="AG255" s="124"/>
      <c r="AH255" s="124"/>
      <c r="AI255" s="124"/>
      <c r="AJ255" s="124"/>
      <c r="AK255" s="124"/>
      <c r="AL255" s="124"/>
      <c r="AM255" s="57"/>
      <c r="AN255" s="124"/>
      <c r="AO255" s="124"/>
      <c r="AP255" s="124"/>
      <c r="AQ255" s="124"/>
      <c r="AR255" s="124"/>
      <c r="AS255" s="124"/>
      <c r="AT255" s="124"/>
      <c r="AU255" s="124"/>
      <c r="AV255" s="58"/>
      <c r="AW255" s="124"/>
      <c r="AX255" s="124"/>
      <c r="AY255" s="124"/>
      <c r="AZ255" s="124"/>
      <c r="BA255" s="124"/>
      <c r="BB255" s="124"/>
      <c r="BC255" s="124"/>
      <c r="BD255" s="124"/>
      <c r="BE255" s="124"/>
      <c r="BF255" s="124"/>
      <c r="BG255" s="124"/>
      <c r="BH255" s="58"/>
      <c r="BI255" s="124"/>
      <c r="BJ255" s="124"/>
      <c r="BK255" s="124"/>
      <c r="BL255" s="124"/>
      <c r="BM255" s="124"/>
      <c r="BN255" s="58"/>
      <c r="BO255" s="124"/>
      <c r="BP255" s="124">
        <v>1</v>
      </c>
      <c r="BQ255" s="124"/>
      <c r="BR255" s="124">
        <v>1</v>
      </c>
      <c r="BS255" s="124"/>
      <c r="BT255" s="58">
        <v>1</v>
      </c>
      <c r="BW255" s="59"/>
      <c r="BX255" s="59"/>
      <c r="BY255" s="59"/>
      <c r="BZ255" s="59"/>
      <c r="CA255" s="59"/>
      <c r="CB255" s="59"/>
      <c r="CC255" s="59"/>
      <c r="CD255" s="59"/>
    </row>
    <row r="256" spans="1:82" s="51" customFormat="1" ht="37" customHeight="1" x14ac:dyDescent="0.2">
      <c r="A256" s="51">
        <v>253</v>
      </c>
      <c r="B256" s="51">
        <v>196</v>
      </c>
      <c r="C256" s="51" t="s">
        <v>198</v>
      </c>
      <c r="D256" s="57">
        <v>1</v>
      </c>
      <c r="E256" s="124">
        <v>1</v>
      </c>
      <c r="F256" s="124">
        <v>1</v>
      </c>
      <c r="G256" s="124"/>
      <c r="H256" s="124">
        <v>1</v>
      </c>
      <c r="I256" s="124">
        <v>1</v>
      </c>
      <c r="J256" s="124"/>
      <c r="K256" s="58"/>
      <c r="L256" s="124"/>
      <c r="M256" s="124"/>
      <c r="N256" s="124"/>
      <c r="O256" s="124"/>
      <c r="P256" s="124"/>
      <c r="Q256" s="124"/>
      <c r="R256" s="124"/>
      <c r="S256" s="124"/>
      <c r="T256" s="124"/>
      <c r="U256" s="124"/>
      <c r="V256" s="57"/>
      <c r="W256" s="124"/>
      <c r="X256" s="58"/>
      <c r="Y256" s="56" t="s">
        <v>176</v>
      </c>
      <c r="Z256" s="57"/>
      <c r="AA256" s="124"/>
      <c r="AB256" s="124"/>
      <c r="AC256" s="124"/>
      <c r="AD256" s="124"/>
      <c r="AE256" s="124"/>
      <c r="AF256" s="58"/>
      <c r="AG256" s="124"/>
      <c r="AH256" s="124"/>
      <c r="AI256" s="124"/>
      <c r="AJ256" s="124"/>
      <c r="AK256" s="124"/>
      <c r="AL256" s="124"/>
      <c r="AM256" s="57"/>
      <c r="AN256" s="124"/>
      <c r="AO256" s="124"/>
      <c r="AP256" s="124"/>
      <c r="AQ256" s="124"/>
      <c r="AR256" s="124"/>
      <c r="AS256" s="124"/>
      <c r="AT256" s="124"/>
      <c r="AU256" s="124"/>
      <c r="AV256" s="58"/>
      <c r="AW256" s="124"/>
      <c r="AX256" s="124"/>
      <c r="AY256" s="124">
        <v>1</v>
      </c>
      <c r="AZ256" s="124"/>
      <c r="BA256" s="124"/>
      <c r="BB256" s="124"/>
      <c r="BC256" s="124"/>
      <c r="BD256" s="124"/>
      <c r="BE256" s="124"/>
      <c r="BF256" s="124"/>
      <c r="BG256" s="124"/>
      <c r="BH256" s="58"/>
      <c r="BI256" s="124"/>
      <c r="BJ256" s="124"/>
      <c r="BK256" s="124"/>
      <c r="BL256" s="124"/>
      <c r="BM256" s="124"/>
      <c r="BN256" s="58"/>
      <c r="BO256" s="124"/>
      <c r="BP256" s="124">
        <v>1</v>
      </c>
      <c r="BQ256" s="124"/>
      <c r="BR256" s="124">
        <v>1</v>
      </c>
      <c r="BS256" s="124"/>
      <c r="BT256" s="58">
        <v>1</v>
      </c>
      <c r="BU256" s="75" t="s">
        <v>1442</v>
      </c>
      <c r="BW256" s="59"/>
      <c r="BX256" s="59"/>
      <c r="BY256" s="59"/>
      <c r="BZ256" s="59"/>
      <c r="CA256" s="59"/>
      <c r="CB256" s="59"/>
      <c r="CC256" s="59"/>
      <c r="CD256" s="59"/>
    </row>
    <row r="257" spans="1:82" s="51" customFormat="1" ht="37" customHeight="1" x14ac:dyDescent="0.2">
      <c r="A257" s="51">
        <v>254</v>
      </c>
      <c r="B257" s="51" t="s">
        <v>225</v>
      </c>
      <c r="C257" s="51" t="s">
        <v>198</v>
      </c>
      <c r="D257" s="57">
        <v>1</v>
      </c>
      <c r="E257" s="124">
        <v>1</v>
      </c>
      <c r="F257" s="124">
        <v>1</v>
      </c>
      <c r="G257" s="124"/>
      <c r="H257" s="124"/>
      <c r="I257" s="124">
        <v>1</v>
      </c>
      <c r="J257" s="124"/>
      <c r="K257" s="58"/>
      <c r="L257" s="124">
        <v>1</v>
      </c>
      <c r="M257" s="124"/>
      <c r="N257" s="124"/>
      <c r="O257" s="124">
        <v>1</v>
      </c>
      <c r="P257" s="124"/>
      <c r="Q257" s="124"/>
      <c r="R257" s="124"/>
      <c r="S257" s="124"/>
      <c r="T257" s="124"/>
      <c r="U257" s="124"/>
      <c r="V257" s="57"/>
      <c r="W257" s="124"/>
      <c r="X257" s="58"/>
      <c r="Y257" s="56" t="s">
        <v>176</v>
      </c>
      <c r="Z257" s="57"/>
      <c r="AA257" s="124"/>
      <c r="AB257" s="124"/>
      <c r="AC257" s="124"/>
      <c r="AD257" s="124"/>
      <c r="AE257" s="124"/>
      <c r="AF257" s="58"/>
      <c r="AG257" s="124"/>
      <c r="AH257" s="124"/>
      <c r="AI257" s="124"/>
      <c r="AJ257" s="124"/>
      <c r="AK257" s="124"/>
      <c r="AL257" s="124"/>
      <c r="AM257" s="57"/>
      <c r="AN257" s="124"/>
      <c r="AO257" s="124"/>
      <c r="AP257" s="124"/>
      <c r="AQ257" s="124"/>
      <c r="AR257" s="124"/>
      <c r="AS257" s="124"/>
      <c r="AT257" s="124"/>
      <c r="AU257" s="124"/>
      <c r="AV257" s="58"/>
      <c r="AW257" s="124"/>
      <c r="AX257" s="124"/>
      <c r="AY257" s="124">
        <v>1</v>
      </c>
      <c r="AZ257" s="124"/>
      <c r="BA257" s="124"/>
      <c r="BB257" s="124"/>
      <c r="BC257" s="124"/>
      <c r="BD257" s="124"/>
      <c r="BE257" s="124"/>
      <c r="BF257" s="124"/>
      <c r="BG257" s="124"/>
      <c r="BH257" s="58"/>
      <c r="BI257" s="124"/>
      <c r="BJ257" s="124"/>
      <c r="BK257" s="124"/>
      <c r="BL257" s="124"/>
      <c r="BM257" s="124"/>
      <c r="BN257" s="58"/>
      <c r="BO257" s="124">
        <v>1</v>
      </c>
      <c r="BP257" s="124">
        <v>1</v>
      </c>
      <c r="BQ257" s="124"/>
      <c r="BR257" s="124">
        <v>1</v>
      </c>
      <c r="BS257" s="124"/>
      <c r="BT257" s="58">
        <v>1</v>
      </c>
      <c r="BW257" s="59"/>
      <c r="BX257" s="59"/>
      <c r="BY257" s="59"/>
      <c r="BZ257" s="59"/>
      <c r="CA257" s="59"/>
      <c r="CB257" s="59"/>
      <c r="CC257" s="59"/>
      <c r="CD257" s="59"/>
    </row>
    <row r="258" spans="1:82" s="51" customFormat="1" ht="37" customHeight="1" x14ac:dyDescent="0.2">
      <c r="A258" s="51">
        <v>255</v>
      </c>
      <c r="B258" s="51" t="s">
        <v>177</v>
      </c>
      <c r="C258" s="51" t="s">
        <v>198</v>
      </c>
      <c r="D258" s="57">
        <v>1</v>
      </c>
      <c r="E258" s="124">
        <v>1</v>
      </c>
      <c r="F258" s="124">
        <v>1</v>
      </c>
      <c r="G258" s="124"/>
      <c r="H258" s="124"/>
      <c r="I258" s="124">
        <v>1</v>
      </c>
      <c r="J258" s="124"/>
      <c r="K258" s="58"/>
      <c r="L258" s="124">
        <v>1</v>
      </c>
      <c r="M258" s="124">
        <v>1</v>
      </c>
      <c r="N258" s="124">
        <v>1</v>
      </c>
      <c r="O258" s="124"/>
      <c r="P258" s="124">
        <v>1</v>
      </c>
      <c r="Q258" s="124"/>
      <c r="R258" s="124"/>
      <c r="S258" s="124"/>
      <c r="T258" s="124"/>
      <c r="U258" s="124">
        <v>1</v>
      </c>
      <c r="V258" s="57"/>
      <c r="W258" s="124"/>
      <c r="X258" s="58"/>
      <c r="Y258" s="56" t="s">
        <v>176</v>
      </c>
      <c r="Z258" s="57"/>
      <c r="AA258" s="124"/>
      <c r="AB258" s="124"/>
      <c r="AC258" s="124"/>
      <c r="AD258" s="124"/>
      <c r="AE258" s="124"/>
      <c r="AF258" s="58"/>
      <c r="AG258" s="124"/>
      <c r="AH258" s="124"/>
      <c r="AI258" s="124"/>
      <c r="AJ258" s="124"/>
      <c r="AK258" s="124"/>
      <c r="AL258" s="124"/>
      <c r="AM258" s="57"/>
      <c r="AN258" s="124"/>
      <c r="AO258" s="124"/>
      <c r="AP258" s="124"/>
      <c r="AQ258" s="124"/>
      <c r="AR258" s="124"/>
      <c r="AS258" s="124"/>
      <c r="AT258" s="124"/>
      <c r="AU258" s="124"/>
      <c r="AV258" s="58"/>
      <c r="AW258" s="124"/>
      <c r="AX258" s="124"/>
      <c r="AY258" s="124">
        <v>1</v>
      </c>
      <c r="AZ258" s="124"/>
      <c r="BA258" s="124"/>
      <c r="BB258" s="124"/>
      <c r="BC258" s="124"/>
      <c r="BD258" s="124"/>
      <c r="BE258" s="124"/>
      <c r="BF258" s="124"/>
      <c r="BG258" s="124"/>
      <c r="BH258" s="58"/>
      <c r="BI258" s="124"/>
      <c r="BJ258" s="124"/>
      <c r="BK258" s="124"/>
      <c r="BL258" s="124"/>
      <c r="BM258" s="124"/>
      <c r="BN258" s="58"/>
      <c r="BO258" s="124">
        <v>1</v>
      </c>
      <c r="BP258" s="124">
        <v>1</v>
      </c>
      <c r="BQ258" s="124"/>
      <c r="BR258" s="124">
        <v>1</v>
      </c>
      <c r="BS258" s="124">
        <v>1</v>
      </c>
      <c r="BT258" s="58"/>
      <c r="BW258" s="59"/>
      <c r="BX258" s="59"/>
      <c r="BY258" s="59"/>
      <c r="BZ258" s="59"/>
      <c r="CA258" s="59"/>
      <c r="CB258" s="59"/>
      <c r="CC258" s="59"/>
      <c r="CD258" s="59"/>
    </row>
    <row r="259" spans="1:82" s="51" customFormat="1" ht="37" customHeight="1" x14ac:dyDescent="0.2">
      <c r="A259" s="51">
        <v>256</v>
      </c>
      <c r="B259" s="51">
        <v>197</v>
      </c>
      <c r="C259" s="51" t="s">
        <v>198</v>
      </c>
      <c r="D259" s="57">
        <v>1</v>
      </c>
      <c r="E259" s="124">
        <v>1</v>
      </c>
      <c r="F259" s="124">
        <v>1</v>
      </c>
      <c r="G259" s="124"/>
      <c r="H259" s="124"/>
      <c r="I259" s="124">
        <v>1</v>
      </c>
      <c r="J259" s="124"/>
      <c r="K259" s="58"/>
      <c r="L259" s="124"/>
      <c r="M259" s="124"/>
      <c r="N259" s="124"/>
      <c r="O259" s="124"/>
      <c r="P259" s="124"/>
      <c r="Q259" s="124"/>
      <c r="R259" s="124"/>
      <c r="S259" s="124"/>
      <c r="T259" s="124"/>
      <c r="U259" s="124"/>
      <c r="V259" s="57"/>
      <c r="W259" s="124"/>
      <c r="X259" s="58"/>
      <c r="Y259" s="56" t="s">
        <v>190</v>
      </c>
      <c r="Z259" s="57"/>
      <c r="AA259" s="124"/>
      <c r="AB259" s="124"/>
      <c r="AC259" s="124"/>
      <c r="AD259" s="124"/>
      <c r="AE259" s="124"/>
      <c r="AF259" s="58"/>
      <c r="AG259" s="124"/>
      <c r="AH259" s="124"/>
      <c r="AI259" s="124"/>
      <c r="AJ259" s="124"/>
      <c r="AK259" s="124"/>
      <c r="AL259" s="124"/>
      <c r="AM259" s="57"/>
      <c r="AN259" s="124"/>
      <c r="AO259" s="124"/>
      <c r="AP259" s="124"/>
      <c r="AQ259" s="124"/>
      <c r="AR259" s="124"/>
      <c r="AS259" s="124"/>
      <c r="AT259" s="124"/>
      <c r="AU259" s="124"/>
      <c r="AV259" s="58"/>
      <c r="AW259" s="124"/>
      <c r="AX259" s="124"/>
      <c r="AY259" s="124"/>
      <c r="AZ259" s="124"/>
      <c r="BA259" s="124"/>
      <c r="BB259" s="124"/>
      <c r="BC259" s="124">
        <v>1</v>
      </c>
      <c r="BD259" s="124"/>
      <c r="BE259" s="124"/>
      <c r="BF259" s="124"/>
      <c r="BG259" s="124"/>
      <c r="BH259" s="58"/>
      <c r="BI259" s="124"/>
      <c r="BJ259" s="124"/>
      <c r="BK259" s="124"/>
      <c r="BL259" s="124"/>
      <c r="BM259" s="124"/>
      <c r="BN259" s="58"/>
      <c r="BO259" s="124"/>
      <c r="BP259" s="124">
        <v>1</v>
      </c>
      <c r="BQ259" s="124"/>
      <c r="BR259" s="124">
        <v>1</v>
      </c>
      <c r="BS259" s="124"/>
      <c r="BT259" s="58">
        <v>1</v>
      </c>
      <c r="BU259" s="75" t="s">
        <v>1443</v>
      </c>
      <c r="BW259" s="59"/>
      <c r="BX259" s="59"/>
      <c r="BY259" s="59"/>
      <c r="BZ259" s="59"/>
      <c r="CA259" s="59"/>
      <c r="CB259" s="59"/>
      <c r="CC259" s="59"/>
      <c r="CD259" s="59"/>
    </row>
    <row r="260" spans="1:82" s="51" customFormat="1" ht="37" customHeight="1" x14ac:dyDescent="0.2">
      <c r="A260" s="51">
        <v>257</v>
      </c>
      <c r="B260" s="51">
        <v>198</v>
      </c>
      <c r="C260" s="51" t="s">
        <v>198</v>
      </c>
      <c r="D260" s="57">
        <v>1</v>
      </c>
      <c r="E260" s="124">
        <v>1</v>
      </c>
      <c r="F260" s="124">
        <v>1</v>
      </c>
      <c r="G260" s="124"/>
      <c r="H260" s="124">
        <v>1</v>
      </c>
      <c r="I260" s="124">
        <v>1</v>
      </c>
      <c r="J260" s="124"/>
      <c r="K260" s="58"/>
      <c r="L260" s="124"/>
      <c r="M260" s="124"/>
      <c r="N260" s="124"/>
      <c r="O260" s="124"/>
      <c r="P260" s="124"/>
      <c r="Q260" s="124"/>
      <c r="R260" s="124"/>
      <c r="S260" s="124"/>
      <c r="T260" s="124"/>
      <c r="U260" s="124"/>
      <c r="V260" s="57"/>
      <c r="W260" s="124"/>
      <c r="X260" s="58"/>
      <c r="Y260" s="56" t="s">
        <v>191</v>
      </c>
      <c r="Z260" s="57"/>
      <c r="AA260" s="124"/>
      <c r="AB260" s="124"/>
      <c r="AC260" s="124"/>
      <c r="AD260" s="124"/>
      <c r="AE260" s="124"/>
      <c r="AF260" s="58"/>
      <c r="AG260" s="124"/>
      <c r="AH260" s="124"/>
      <c r="AI260" s="124"/>
      <c r="AJ260" s="124"/>
      <c r="AK260" s="124"/>
      <c r="AL260" s="124"/>
      <c r="AM260" s="57"/>
      <c r="AN260" s="124"/>
      <c r="AO260" s="124"/>
      <c r="AP260" s="124"/>
      <c r="AQ260" s="124"/>
      <c r="AR260" s="124"/>
      <c r="AS260" s="124"/>
      <c r="AT260" s="124"/>
      <c r="AU260" s="124"/>
      <c r="AV260" s="58"/>
      <c r="AW260" s="124"/>
      <c r="AX260" s="124"/>
      <c r="AY260" s="124"/>
      <c r="AZ260" s="124"/>
      <c r="BA260" s="124"/>
      <c r="BB260" s="124"/>
      <c r="BC260" s="124">
        <v>1</v>
      </c>
      <c r="BD260" s="124"/>
      <c r="BE260" s="124"/>
      <c r="BF260" s="124"/>
      <c r="BG260" s="124"/>
      <c r="BH260" s="58"/>
      <c r="BI260" s="124"/>
      <c r="BJ260" s="124"/>
      <c r="BK260" s="124"/>
      <c r="BL260" s="124"/>
      <c r="BM260" s="124"/>
      <c r="BN260" s="58"/>
      <c r="BO260" s="124"/>
      <c r="BP260" s="124">
        <v>1</v>
      </c>
      <c r="BQ260" s="124"/>
      <c r="BR260" s="124">
        <v>1</v>
      </c>
      <c r="BS260" s="124"/>
      <c r="BT260" s="58">
        <v>1</v>
      </c>
      <c r="BU260" s="75" t="s">
        <v>1444</v>
      </c>
      <c r="BW260" s="59"/>
      <c r="BX260" s="59"/>
      <c r="BY260" s="59"/>
      <c r="BZ260" s="59"/>
      <c r="CA260" s="59"/>
      <c r="CB260" s="59"/>
      <c r="CC260" s="59"/>
      <c r="CD260" s="59"/>
    </row>
    <row r="261" spans="1:82" s="51" customFormat="1" ht="37" customHeight="1" x14ac:dyDescent="0.2">
      <c r="A261" s="51">
        <v>258</v>
      </c>
      <c r="B261" s="51">
        <v>199</v>
      </c>
      <c r="C261" s="51" t="s">
        <v>198</v>
      </c>
      <c r="D261" s="57">
        <v>1</v>
      </c>
      <c r="E261" s="124">
        <v>1</v>
      </c>
      <c r="F261" s="124">
        <v>1</v>
      </c>
      <c r="G261" s="124"/>
      <c r="H261" s="124"/>
      <c r="I261" s="124">
        <v>1</v>
      </c>
      <c r="J261" s="124"/>
      <c r="K261" s="58"/>
      <c r="L261" s="124"/>
      <c r="M261" s="124"/>
      <c r="N261" s="124"/>
      <c r="O261" s="124"/>
      <c r="P261" s="124"/>
      <c r="Q261" s="124"/>
      <c r="R261" s="124"/>
      <c r="S261" s="124"/>
      <c r="T261" s="124"/>
      <c r="U261" s="124"/>
      <c r="V261" s="57"/>
      <c r="W261" s="124"/>
      <c r="X261" s="58"/>
      <c r="Y261" s="56" t="s">
        <v>192</v>
      </c>
      <c r="Z261" s="57"/>
      <c r="AA261" s="124"/>
      <c r="AB261" s="124"/>
      <c r="AC261" s="124"/>
      <c r="AD261" s="124"/>
      <c r="AE261" s="124"/>
      <c r="AF261" s="58"/>
      <c r="AG261" s="124"/>
      <c r="AH261" s="124"/>
      <c r="AI261" s="124"/>
      <c r="AJ261" s="124"/>
      <c r="AK261" s="124"/>
      <c r="AL261" s="124"/>
      <c r="AM261" s="57"/>
      <c r="AN261" s="124"/>
      <c r="AO261" s="124"/>
      <c r="AP261" s="124"/>
      <c r="AQ261" s="124"/>
      <c r="AR261" s="124"/>
      <c r="AS261" s="124"/>
      <c r="AT261" s="124"/>
      <c r="AU261" s="124"/>
      <c r="AV261" s="58"/>
      <c r="AW261" s="124"/>
      <c r="AX261" s="124"/>
      <c r="AY261" s="124"/>
      <c r="AZ261" s="124"/>
      <c r="BA261" s="124"/>
      <c r="BB261" s="124"/>
      <c r="BC261" s="124">
        <v>1</v>
      </c>
      <c r="BD261" s="124"/>
      <c r="BE261" s="124"/>
      <c r="BF261" s="124"/>
      <c r="BG261" s="124"/>
      <c r="BH261" s="58"/>
      <c r="BI261" s="124"/>
      <c r="BJ261" s="124"/>
      <c r="BK261" s="124"/>
      <c r="BL261" s="124"/>
      <c r="BM261" s="124"/>
      <c r="BN261" s="58"/>
      <c r="BO261" s="124"/>
      <c r="BP261" s="124">
        <v>1</v>
      </c>
      <c r="BQ261" s="124"/>
      <c r="BR261" s="124">
        <v>1</v>
      </c>
      <c r="BS261" s="124"/>
      <c r="BT261" s="58">
        <v>1</v>
      </c>
      <c r="BU261" s="75" t="s">
        <v>1445</v>
      </c>
      <c r="BW261" s="59"/>
      <c r="BX261" s="59"/>
      <c r="BY261" s="59"/>
      <c r="BZ261" s="59"/>
      <c r="CA261" s="59"/>
      <c r="CB261" s="59"/>
      <c r="CC261" s="59"/>
      <c r="CD261" s="59"/>
    </row>
    <row r="262" spans="1:82" s="51" customFormat="1" ht="37" customHeight="1" x14ac:dyDescent="0.2">
      <c r="A262" s="51">
        <v>259</v>
      </c>
      <c r="B262" s="51">
        <v>200</v>
      </c>
      <c r="C262" s="51" t="s">
        <v>198</v>
      </c>
      <c r="D262" s="57">
        <v>1</v>
      </c>
      <c r="E262" s="124">
        <v>1</v>
      </c>
      <c r="F262" s="124">
        <v>1</v>
      </c>
      <c r="G262" s="124"/>
      <c r="H262" s="124"/>
      <c r="I262" s="124">
        <v>1</v>
      </c>
      <c r="J262" s="124"/>
      <c r="K262" s="58"/>
      <c r="L262" s="124"/>
      <c r="M262" s="124"/>
      <c r="N262" s="124"/>
      <c r="O262" s="124"/>
      <c r="P262" s="124"/>
      <c r="Q262" s="124"/>
      <c r="R262" s="124"/>
      <c r="S262" s="124"/>
      <c r="T262" s="124"/>
      <c r="U262" s="124"/>
      <c r="V262" s="57"/>
      <c r="W262" s="124"/>
      <c r="X262" s="58"/>
      <c r="Y262" s="56" t="s">
        <v>193</v>
      </c>
      <c r="Z262" s="57"/>
      <c r="AA262" s="124"/>
      <c r="AB262" s="124"/>
      <c r="AC262" s="124"/>
      <c r="AD262" s="124"/>
      <c r="AE262" s="124"/>
      <c r="AF262" s="58"/>
      <c r="AG262" s="124"/>
      <c r="AH262" s="124"/>
      <c r="AI262" s="124"/>
      <c r="AJ262" s="124"/>
      <c r="AK262" s="124"/>
      <c r="AL262" s="124"/>
      <c r="AM262" s="57"/>
      <c r="AN262" s="124"/>
      <c r="AO262" s="124"/>
      <c r="AP262" s="124"/>
      <c r="AQ262" s="124"/>
      <c r="AR262" s="124"/>
      <c r="AS262" s="124"/>
      <c r="AT262" s="124"/>
      <c r="AU262" s="124"/>
      <c r="AV262" s="58"/>
      <c r="AW262" s="124"/>
      <c r="AX262" s="124"/>
      <c r="AY262" s="124"/>
      <c r="AZ262" s="124"/>
      <c r="BA262" s="124"/>
      <c r="BB262" s="124"/>
      <c r="BC262" s="124">
        <v>1</v>
      </c>
      <c r="BD262" s="124"/>
      <c r="BE262" s="124"/>
      <c r="BF262" s="124"/>
      <c r="BG262" s="124"/>
      <c r="BH262" s="58"/>
      <c r="BI262" s="124"/>
      <c r="BJ262" s="124"/>
      <c r="BK262" s="124"/>
      <c r="BL262" s="124"/>
      <c r="BM262" s="124"/>
      <c r="BN262" s="58"/>
      <c r="BO262" s="124"/>
      <c r="BP262" s="124">
        <v>1</v>
      </c>
      <c r="BQ262" s="124"/>
      <c r="BR262" s="124">
        <v>1</v>
      </c>
      <c r="BS262" s="124"/>
      <c r="BT262" s="58">
        <v>1</v>
      </c>
      <c r="BU262" s="75" t="s">
        <v>1446</v>
      </c>
      <c r="BW262" s="59"/>
      <c r="BX262" s="59"/>
      <c r="BY262" s="59"/>
      <c r="BZ262" s="59"/>
      <c r="CA262" s="59"/>
      <c r="CB262" s="59"/>
      <c r="CC262" s="59"/>
      <c r="CD262" s="59"/>
    </row>
    <row r="263" spans="1:82" s="51" customFormat="1" ht="37" customHeight="1" x14ac:dyDescent="0.2">
      <c r="A263" s="51">
        <v>260</v>
      </c>
      <c r="B263" s="51">
        <v>201</v>
      </c>
      <c r="C263" s="51" t="s">
        <v>198</v>
      </c>
      <c r="D263" s="57">
        <v>1</v>
      </c>
      <c r="E263" s="124">
        <v>1</v>
      </c>
      <c r="F263" s="124">
        <v>1</v>
      </c>
      <c r="G263" s="124"/>
      <c r="H263" s="124"/>
      <c r="I263" s="124">
        <v>1</v>
      </c>
      <c r="J263" s="124"/>
      <c r="K263" s="58"/>
      <c r="L263" s="124"/>
      <c r="M263" s="124"/>
      <c r="N263" s="124"/>
      <c r="O263" s="124"/>
      <c r="P263" s="124"/>
      <c r="Q263" s="124"/>
      <c r="R263" s="124"/>
      <c r="S263" s="124"/>
      <c r="T263" s="124"/>
      <c r="U263" s="124"/>
      <c r="V263" s="57"/>
      <c r="W263" s="124"/>
      <c r="X263" s="58"/>
      <c r="Y263" s="56" t="s">
        <v>194</v>
      </c>
      <c r="Z263" s="57"/>
      <c r="AA263" s="124"/>
      <c r="AB263" s="124"/>
      <c r="AC263" s="124"/>
      <c r="AD263" s="124"/>
      <c r="AE263" s="124"/>
      <c r="AF263" s="58"/>
      <c r="AG263" s="124"/>
      <c r="AH263" s="124"/>
      <c r="AI263" s="124"/>
      <c r="AJ263" s="124"/>
      <c r="AK263" s="124"/>
      <c r="AL263" s="124"/>
      <c r="AM263" s="57"/>
      <c r="AN263" s="124"/>
      <c r="AO263" s="124"/>
      <c r="AP263" s="124"/>
      <c r="AQ263" s="124"/>
      <c r="AR263" s="124"/>
      <c r="AS263" s="124"/>
      <c r="AT263" s="124"/>
      <c r="AU263" s="124"/>
      <c r="AV263" s="58"/>
      <c r="AW263" s="124"/>
      <c r="AX263" s="124">
        <v>1</v>
      </c>
      <c r="AY263" s="124"/>
      <c r="AZ263" s="124"/>
      <c r="BA263" s="124"/>
      <c r="BB263" s="124"/>
      <c r="BC263" s="124"/>
      <c r="BD263" s="124"/>
      <c r="BE263" s="124"/>
      <c r="BF263" s="124"/>
      <c r="BG263" s="124"/>
      <c r="BH263" s="58"/>
      <c r="BI263" s="124"/>
      <c r="BJ263" s="124"/>
      <c r="BK263" s="124"/>
      <c r="BL263" s="124"/>
      <c r="BM263" s="124"/>
      <c r="BN263" s="58"/>
      <c r="BO263" s="124"/>
      <c r="BP263" s="124">
        <v>1</v>
      </c>
      <c r="BQ263" s="124"/>
      <c r="BR263" s="124">
        <v>1</v>
      </c>
      <c r="BS263" s="124"/>
      <c r="BT263" s="58">
        <v>1</v>
      </c>
      <c r="BU263" s="75" t="s">
        <v>1447</v>
      </c>
      <c r="BW263" s="59"/>
      <c r="BX263" s="59"/>
      <c r="BY263" s="59"/>
      <c r="BZ263" s="59"/>
      <c r="CA263" s="59"/>
      <c r="CB263" s="59"/>
      <c r="CC263" s="59"/>
      <c r="CD263" s="59"/>
    </row>
    <row r="264" spans="1:82" s="51" customFormat="1" ht="37" customHeight="1" x14ac:dyDescent="0.2">
      <c r="A264" s="51">
        <v>261</v>
      </c>
      <c r="B264" s="51" t="s">
        <v>226</v>
      </c>
      <c r="C264" s="51" t="s">
        <v>198</v>
      </c>
      <c r="D264" s="57">
        <v>1</v>
      </c>
      <c r="E264" s="124">
        <v>1</v>
      </c>
      <c r="F264" s="124"/>
      <c r="G264" s="124"/>
      <c r="H264" s="124"/>
      <c r="I264" s="124">
        <v>1</v>
      </c>
      <c r="J264" s="124"/>
      <c r="K264" s="58"/>
      <c r="L264" s="124"/>
      <c r="M264" s="124"/>
      <c r="N264" s="124">
        <v>1</v>
      </c>
      <c r="O264" s="124"/>
      <c r="P264" s="124">
        <v>1</v>
      </c>
      <c r="Q264" s="124"/>
      <c r="R264" s="124"/>
      <c r="S264" s="124"/>
      <c r="T264" s="124"/>
      <c r="U264" s="124"/>
      <c r="V264" s="57"/>
      <c r="W264" s="124"/>
      <c r="X264" s="58"/>
      <c r="Y264" s="56" t="s">
        <v>194</v>
      </c>
      <c r="Z264" s="57"/>
      <c r="AA264" s="124"/>
      <c r="AB264" s="124"/>
      <c r="AC264" s="124"/>
      <c r="AD264" s="124"/>
      <c r="AE264" s="124"/>
      <c r="AF264" s="58"/>
      <c r="AG264" s="124"/>
      <c r="AH264" s="124"/>
      <c r="AI264" s="124"/>
      <c r="AJ264" s="124"/>
      <c r="AK264" s="124"/>
      <c r="AL264" s="124"/>
      <c r="AM264" s="57"/>
      <c r="AN264" s="124"/>
      <c r="AO264" s="124"/>
      <c r="AP264" s="124"/>
      <c r="AQ264" s="124"/>
      <c r="AR264" s="124"/>
      <c r="AS264" s="124"/>
      <c r="AT264" s="124"/>
      <c r="AU264" s="124"/>
      <c r="AV264" s="58"/>
      <c r="AW264" s="124"/>
      <c r="AX264" s="124">
        <v>1</v>
      </c>
      <c r="AY264" s="124"/>
      <c r="AZ264" s="124"/>
      <c r="BA264" s="124"/>
      <c r="BB264" s="124"/>
      <c r="BC264" s="124"/>
      <c r="BD264" s="124"/>
      <c r="BE264" s="124"/>
      <c r="BF264" s="124"/>
      <c r="BG264" s="124"/>
      <c r="BH264" s="58"/>
      <c r="BI264" s="124"/>
      <c r="BJ264" s="124"/>
      <c r="BK264" s="124"/>
      <c r="BL264" s="124"/>
      <c r="BM264" s="124"/>
      <c r="BN264" s="58"/>
      <c r="BO264" s="124">
        <v>1</v>
      </c>
      <c r="BP264" s="124">
        <v>1</v>
      </c>
      <c r="BQ264" s="124"/>
      <c r="BR264" s="124">
        <v>1</v>
      </c>
      <c r="BS264" s="124"/>
      <c r="BT264" s="58">
        <v>1</v>
      </c>
      <c r="BW264" s="59"/>
      <c r="BX264" s="59"/>
      <c r="BY264" s="59"/>
      <c r="BZ264" s="59"/>
      <c r="CA264" s="59"/>
      <c r="CB264" s="59"/>
      <c r="CC264" s="59"/>
      <c r="CD264" s="59"/>
    </row>
    <row r="265" spans="1:82" s="51" customFormat="1" ht="37" customHeight="1" x14ac:dyDescent="0.2">
      <c r="A265" s="51">
        <v>262</v>
      </c>
      <c r="B265" s="51" t="s">
        <v>187</v>
      </c>
      <c r="C265" s="51" t="s">
        <v>198</v>
      </c>
      <c r="D265" s="57">
        <v>1</v>
      </c>
      <c r="E265" s="124">
        <v>1</v>
      </c>
      <c r="F265" s="124">
        <v>1</v>
      </c>
      <c r="G265" s="124"/>
      <c r="H265" s="124"/>
      <c r="I265" s="124">
        <v>1</v>
      </c>
      <c r="J265" s="124"/>
      <c r="K265" s="58"/>
      <c r="L265" s="124"/>
      <c r="M265" s="124"/>
      <c r="N265" s="124">
        <v>1</v>
      </c>
      <c r="O265" s="124"/>
      <c r="P265" s="124"/>
      <c r="Q265" s="124">
        <v>1</v>
      </c>
      <c r="R265" s="124">
        <v>1</v>
      </c>
      <c r="S265" s="124"/>
      <c r="T265" s="124"/>
      <c r="U265" s="124"/>
      <c r="V265" s="57"/>
      <c r="W265" s="124"/>
      <c r="X265" s="58"/>
      <c r="Y265" s="56" t="s">
        <v>194</v>
      </c>
      <c r="Z265" s="57"/>
      <c r="AA265" s="124"/>
      <c r="AB265" s="124"/>
      <c r="AC265" s="124"/>
      <c r="AD265" s="124"/>
      <c r="AE265" s="124"/>
      <c r="AF265" s="58"/>
      <c r="AG265" s="124"/>
      <c r="AH265" s="124"/>
      <c r="AI265" s="124"/>
      <c r="AJ265" s="124"/>
      <c r="AK265" s="124"/>
      <c r="AL265" s="124"/>
      <c r="AM265" s="57"/>
      <c r="AN265" s="124"/>
      <c r="AO265" s="124"/>
      <c r="AP265" s="124"/>
      <c r="AQ265" s="124"/>
      <c r="AR265" s="124"/>
      <c r="AS265" s="124"/>
      <c r="AT265" s="124"/>
      <c r="AU265" s="124"/>
      <c r="AV265" s="58"/>
      <c r="AW265" s="124"/>
      <c r="AX265" s="124">
        <v>1</v>
      </c>
      <c r="AY265" s="124"/>
      <c r="AZ265" s="124"/>
      <c r="BA265" s="124"/>
      <c r="BB265" s="124"/>
      <c r="BC265" s="124"/>
      <c r="BD265" s="124"/>
      <c r="BE265" s="124"/>
      <c r="BF265" s="124"/>
      <c r="BG265" s="124"/>
      <c r="BH265" s="58"/>
      <c r="BI265" s="124"/>
      <c r="BJ265" s="124"/>
      <c r="BK265" s="124"/>
      <c r="BL265" s="124"/>
      <c r="BM265" s="124"/>
      <c r="BN265" s="58"/>
      <c r="BO265" s="124"/>
      <c r="BP265" s="124">
        <v>1</v>
      </c>
      <c r="BQ265" s="124"/>
      <c r="BR265" s="124">
        <v>1</v>
      </c>
      <c r="BS265" s="124"/>
      <c r="BT265" s="58">
        <v>1</v>
      </c>
      <c r="BW265" s="59"/>
      <c r="BX265" s="59"/>
      <c r="BY265" s="59"/>
      <c r="BZ265" s="59"/>
      <c r="CA265" s="59"/>
      <c r="CB265" s="59"/>
      <c r="CC265" s="59"/>
      <c r="CD265" s="59"/>
    </row>
    <row r="266" spans="1:82" s="51" customFormat="1" ht="37" customHeight="1" x14ac:dyDescent="0.2">
      <c r="A266" s="51">
        <v>263</v>
      </c>
      <c r="B266" s="51" t="s">
        <v>188</v>
      </c>
      <c r="C266" s="51" t="s">
        <v>198</v>
      </c>
      <c r="D266" s="57">
        <v>1</v>
      </c>
      <c r="E266" s="124">
        <v>1</v>
      </c>
      <c r="F266" s="124"/>
      <c r="G266" s="124">
        <v>1</v>
      </c>
      <c r="H266" s="124">
        <v>1</v>
      </c>
      <c r="I266" s="124">
        <v>1</v>
      </c>
      <c r="J266" s="124"/>
      <c r="K266" s="58"/>
      <c r="L266" s="124"/>
      <c r="M266" s="124"/>
      <c r="N266" s="124"/>
      <c r="O266" s="124"/>
      <c r="P266" s="124"/>
      <c r="Q266" s="124"/>
      <c r="R266" s="124"/>
      <c r="S266" s="124"/>
      <c r="T266" s="124"/>
      <c r="U266" s="124"/>
      <c r="V266" s="57"/>
      <c r="W266" s="124"/>
      <c r="X266" s="58"/>
      <c r="Y266" s="56" t="s">
        <v>194</v>
      </c>
      <c r="Z266" s="57"/>
      <c r="AA266" s="124"/>
      <c r="AB266" s="124"/>
      <c r="AC266" s="124"/>
      <c r="AD266" s="124"/>
      <c r="AE266" s="124"/>
      <c r="AF266" s="58"/>
      <c r="AG266" s="124"/>
      <c r="AH266" s="124"/>
      <c r="AI266" s="124"/>
      <c r="AJ266" s="124"/>
      <c r="AK266" s="124"/>
      <c r="AL266" s="124"/>
      <c r="AM266" s="57"/>
      <c r="AN266" s="124"/>
      <c r="AO266" s="124"/>
      <c r="AP266" s="124"/>
      <c r="AQ266" s="124"/>
      <c r="AR266" s="124"/>
      <c r="AS266" s="124"/>
      <c r="AT266" s="124"/>
      <c r="AU266" s="124"/>
      <c r="AV266" s="58"/>
      <c r="AW266" s="124"/>
      <c r="AX266" s="124">
        <v>1</v>
      </c>
      <c r="AY266" s="124"/>
      <c r="AZ266" s="124"/>
      <c r="BA266" s="124"/>
      <c r="BB266" s="124"/>
      <c r="BC266" s="124"/>
      <c r="BD266" s="124"/>
      <c r="BE266" s="124"/>
      <c r="BF266" s="124"/>
      <c r="BG266" s="124"/>
      <c r="BH266" s="58"/>
      <c r="BI266" s="124"/>
      <c r="BJ266" s="124"/>
      <c r="BK266" s="124"/>
      <c r="BL266" s="124"/>
      <c r="BM266" s="124"/>
      <c r="BN266" s="58"/>
      <c r="BO266" s="124"/>
      <c r="BP266" s="124">
        <v>1</v>
      </c>
      <c r="BQ266" s="124"/>
      <c r="BR266" s="124">
        <v>1</v>
      </c>
      <c r="BS266" s="124"/>
      <c r="BT266" s="58">
        <v>1</v>
      </c>
      <c r="BW266" s="59"/>
      <c r="BX266" s="59"/>
      <c r="BY266" s="59"/>
      <c r="BZ266" s="59"/>
      <c r="CA266" s="59"/>
      <c r="CB266" s="59"/>
      <c r="CC266" s="59"/>
      <c r="CD266" s="59"/>
    </row>
    <row r="267" spans="1:82" s="51" customFormat="1" ht="37" customHeight="1" x14ac:dyDescent="0.2">
      <c r="A267" s="51">
        <v>264</v>
      </c>
      <c r="B267" s="51" t="s">
        <v>189</v>
      </c>
      <c r="C267" s="51" t="s">
        <v>198</v>
      </c>
      <c r="D267" s="57">
        <v>1</v>
      </c>
      <c r="E267" s="124">
        <v>1</v>
      </c>
      <c r="F267" s="124"/>
      <c r="G267" s="124"/>
      <c r="H267" s="124"/>
      <c r="I267" s="124">
        <v>1</v>
      </c>
      <c r="J267" s="124"/>
      <c r="K267" s="58"/>
      <c r="L267" s="124"/>
      <c r="M267" s="124"/>
      <c r="N267" s="124">
        <v>1</v>
      </c>
      <c r="O267" s="124"/>
      <c r="P267" s="124"/>
      <c r="Q267" s="124">
        <v>1</v>
      </c>
      <c r="R267" s="124">
        <v>1</v>
      </c>
      <c r="S267" s="124"/>
      <c r="T267" s="124"/>
      <c r="U267" s="124"/>
      <c r="V267" s="57"/>
      <c r="W267" s="124"/>
      <c r="X267" s="58"/>
      <c r="Y267" s="56" t="s">
        <v>194</v>
      </c>
      <c r="Z267" s="57"/>
      <c r="AA267" s="124"/>
      <c r="AB267" s="124"/>
      <c r="AC267" s="124"/>
      <c r="AD267" s="124"/>
      <c r="AE267" s="124"/>
      <c r="AF267" s="58"/>
      <c r="AG267" s="124"/>
      <c r="AH267" s="124"/>
      <c r="AI267" s="124"/>
      <c r="AJ267" s="124"/>
      <c r="AK267" s="124"/>
      <c r="AL267" s="124"/>
      <c r="AM267" s="57"/>
      <c r="AN267" s="124"/>
      <c r="AO267" s="124"/>
      <c r="AP267" s="124"/>
      <c r="AQ267" s="124"/>
      <c r="AR267" s="124"/>
      <c r="AS267" s="124"/>
      <c r="AT267" s="124"/>
      <c r="AU267" s="124"/>
      <c r="AV267" s="58"/>
      <c r="AW267" s="124"/>
      <c r="AX267" s="124">
        <v>1</v>
      </c>
      <c r="AY267" s="124"/>
      <c r="AZ267" s="124"/>
      <c r="BA267" s="124"/>
      <c r="BB267" s="124"/>
      <c r="BC267" s="124"/>
      <c r="BD267" s="124"/>
      <c r="BE267" s="124"/>
      <c r="BF267" s="124"/>
      <c r="BG267" s="124"/>
      <c r="BH267" s="58"/>
      <c r="BI267" s="124"/>
      <c r="BJ267" s="124"/>
      <c r="BK267" s="124"/>
      <c r="BL267" s="124"/>
      <c r="BM267" s="124"/>
      <c r="BN267" s="58"/>
      <c r="BO267" s="124"/>
      <c r="BP267" s="124">
        <v>1</v>
      </c>
      <c r="BQ267" s="124"/>
      <c r="BR267" s="124">
        <v>1</v>
      </c>
      <c r="BS267" s="124"/>
      <c r="BT267" s="58">
        <v>1</v>
      </c>
      <c r="BW267" s="59"/>
      <c r="BX267" s="59"/>
      <c r="BY267" s="59"/>
      <c r="BZ267" s="59"/>
      <c r="CA267" s="59"/>
      <c r="CB267" s="59"/>
      <c r="CC267" s="59"/>
      <c r="CD267" s="59"/>
    </row>
    <row r="268" spans="1:82" s="51" customFormat="1" ht="37" customHeight="1" x14ac:dyDescent="0.2">
      <c r="A268" s="51">
        <v>265</v>
      </c>
      <c r="B268" s="51">
        <v>202</v>
      </c>
      <c r="C268" s="51" t="s">
        <v>198</v>
      </c>
      <c r="D268" s="57">
        <v>1</v>
      </c>
      <c r="E268" s="124">
        <v>1</v>
      </c>
      <c r="F268" s="124">
        <v>1</v>
      </c>
      <c r="G268" s="124"/>
      <c r="H268" s="124"/>
      <c r="I268" s="124">
        <v>1</v>
      </c>
      <c r="J268" s="124"/>
      <c r="K268" s="58"/>
      <c r="L268" s="124"/>
      <c r="M268" s="124"/>
      <c r="N268" s="124"/>
      <c r="O268" s="124"/>
      <c r="P268" s="124"/>
      <c r="Q268" s="124"/>
      <c r="R268" s="124"/>
      <c r="S268" s="124"/>
      <c r="T268" s="124"/>
      <c r="U268" s="124"/>
      <c r="V268" s="57"/>
      <c r="W268" s="124"/>
      <c r="X268" s="58"/>
      <c r="Y268" s="56" t="s">
        <v>195</v>
      </c>
      <c r="Z268" s="57"/>
      <c r="AA268" s="124"/>
      <c r="AB268" s="124"/>
      <c r="AC268" s="124"/>
      <c r="AD268" s="124"/>
      <c r="AE268" s="124"/>
      <c r="AF268" s="58"/>
      <c r="AG268" s="124"/>
      <c r="AH268" s="124"/>
      <c r="AI268" s="124"/>
      <c r="AJ268" s="124"/>
      <c r="AK268" s="124"/>
      <c r="AL268" s="124"/>
      <c r="AM268" s="57"/>
      <c r="AN268" s="124"/>
      <c r="AO268" s="124"/>
      <c r="AP268" s="124"/>
      <c r="AQ268" s="124"/>
      <c r="AR268" s="124"/>
      <c r="AS268" s="124"/>
      <c r="AT268" s="124"/>
      <c r="AU268" s="124"/>
      <c r="AV268" s="58"/>
      <c r="AW268" s="124"/>
      <c r="AX268" s="124"/>
      <c r="AY268" s="124">
        <v>1</v>
      </c>
      <c r="AZ268" s="124"/>
      <c r="BA268" s="124"/>
      <c r="BB268" s="124"/>
      <c r="BC268" s="124"/>
      <c r="BD268" s="124"/>
      <c r="BE268" s="124"/>
      <c r="BF268" s="124"/>
      <c r="BG268" s="124"/>
      <c r="BH268" s="58"/>
      <c r="BI268" s="124"/>
      <c r="BJ268" s="124"/>
      <c r="BK268" s="124"/>
      <c r="BL268" s="124"/>
      <c r="BM268" s="124"/>
      <c r="BN268" s="58"/>
      <c r="BO268" s="124"/>
      <c r="BP268" s="124">
        <v>1</v>
      </c>
      <c r="BQ268" s="124"/>
      <c r="BR268" s="124">
        <v>1</v>
      </c>
      <c r="BS268" s="124"/>
      <c r="BT268" s="58">
        <v>1</v>
      </c>
      <c r="BU268" s="75" t="s">
        <v>1448</v>
      </c>
      <c r="BW268" s="59"/>
      <c r="BX268" s="59"/>
      <c r="BY268" s="59"/>
      <c r="BZ268" s="59"/>
      <c r="CA268" s="59"/>
      <c r="CB268" s="59"/>
      <c r="CC268" s="59"/>
      <c r="CD268" s="59"/>
    </row>
    <row r="269" spans="1:82" s="51" customFormat="1" ht="37" customHeight="1" x14ac:dyDescent="0.2">
      <c r="A269" s="51">
        <v>266</v>
      </c>
      <c r="B269" s="51">
        <v>203</v>
      </c>
      <c r="C269" s="51" t="s">
        <v>198</v>
      </c>
      <c r="D269" s="57">
        <v>1</v>
      </c>
      <c r="E269" s="124">
        <v>1</v>
      </c>
      <c r="F269" s="124">
        <v>1</v>
      </c>
      <c r="G269" s="124"/>
      <c r="H269" s="124"/>
      <c r="I269" s="124">
        <v>1</v>
      </c>
      <c r="J269" s="124"/>
      <c r="K269" s="58"/>
      <c r="L269" s="124"/>
      <c r="M269" s="124"/>
      <c r="N269" s="124"/>
      <c r="O269" s="124"/>
      <c r="P269" s="124"/>
      <c r="Q269" s="124"/>
      <c r="R269" s="124"/>
      <c r="S269" s="124"/>
      <c r="T269" s="124"/>
      <c r="U269" s="124"/>
      <c r="V269" s="57"/>
      <c r="W269" s="124"/>
      <c r="X269" s="58"/>
      <c r="Y269" s="56" t="s">
        <v>196</v>
      </c>
      <c r="Z269" s="57"/>
      <c r="AA269" s="124"/>
      <c r="AB269" s="124"/>
      <c r="AC269" s="124"/>
      <c r="AD269" s="124"/>
      <c r="AE269" s="124"/>
      <c r="AF269" s="58"/>
      <c r="AG269" s="124"/>
      <c r="AH269" s="124"/>
      <c r="AI269" s="124"/>
      <c r="AJ269" s="124"/>
      <c r="AK269" s="124"/>
      <c r="AL269" s="124"/>
      <c r="AM269" s="57"/>
      <c r="AN269" s="124"/>
      <c r="AO269" s="124"/>
      <c r="AP269" s="124"/>
      <c r="AQ269" s="124"/>
      <c r="AR269" s="124"/>
      <c r="AS269" s="124"/>
      <c r="AT269" s="124"/>
      <c r="AU269" s="124"/>
      <c r="AV269" s="58"/>
      <c r="AW269" s="124"/>
      <c r="AX269" s="124"/>
      <c r="AY269" s="124"/>
      <c r="AZ269" s="124"/>
      <c r="BA269" s="124"/>
      <c r="BB269" s="124"/>
      <c r="BC269" s="124"/>
      <c r="BD269" s="124"/>
      <c r="BE269" s="124"/>
      <c r="BF269" s="124"/>
      <c r="BG269" s="124"/>
      <c r="BH269" s="58">
        <v>1</v>
      </c>
      <c r="BI269" s="124"/>
      <c r="BJ269" s="124"/>
      <c r="BK269" s="124"/>
      <c r="BL269" s="124"/>
      <c r="BM269" s="124"/>
      <c r="BN269" s="58"/>
      <c r="BO269" s="124"/>
      <c r="BP269" s="124">
        <v>1</v>
      </c>
      <c r="BQ269" s="124"/>
      <c r="BR269" s="124">
        <v>1</v>
      </c>
      <c r="BS269" s="124"/>
      <c r="BT269" s="58">
        <v>1</v>
      </c>
      <c r="BU269" s="75" t="s">
        <v>1449</v>
      </c>
      <c r="BW269" s="59"/>
      <c r="BX269" s="59"/>
      <c r="BY269" s="59"/>
      <c r="BZ269" s="59"/>
      <c r="CA269" s="59"/>
      <c r="CB269" s="59"/>
      <c r="CC269" s="59"/>
      <c r="CD269" s="59"/>
    </row>
    <row r="270" spans="1:82" s="51" customFormat="1" ht="37" customHeight="1" x14ac:dyDescent="0.2">
      <c r="A270" s="51">
        <v>267</v>
      </c>
      <c r="B270" s="51" t="s">
        <v>227</v>
      </c>
      <c r="C270" s="51" t="s">
        <v>198</v>
      </c>
      <c r="D270" s="57">
        <v>1</v>
      </c>
      <c r="E270" s="124">
        <v>1</v>
      </c>
      <c r="F270" s="124">
        <v>1</v>
      </c>
      <c r="G270" s="124"/>
      <c r="H270" s="124"/>
      <c r="I270" s="124">
        <v>1</v>
      </c>
      <c r="J270" s="124"/>
      <c r="K270" s="58"/>
      <c r="L270" s="124"/>
      <c r="M270" s="124"/>
      <c r="N270" s="124">
        <v>1</v>
      </c>
      <c r="O270" s="124"/>
      <c r="P270" s="124"/>
      <c r="Q270" s="124">
        <v>1</v>
      </c>
      <c r="R270" s="124">
        <v>1</v>
      </c>
      <c r="S270" s="124"/>
      <c r="T270" s="124"/>
      <c r="U270" s="124"/>
      <c r="V270" s="57"/>
      <c r="W270" s="124"/>
      <c r="X270" s="58"/>
      <c r="Y270" s="56" t="s">
        <v>196</v>
      </c>
      <c r="Z270" s="57"/>
      <c r="AA270" s="124"/>
      <c r="AB270" s="124"/>
      <c r="AC270" s="124"/>
      <c r="AD270" s="124"/>
      <c r="AE270" s="124"/>
      <c r="AF270" s="58"/>
      <c r="AG270" s="124"/>
      <c r="AH270" s="124"/>
      <c r="AI270" s="124"/>
      <c r="AJ270" s="124"/>
      <c r="AK270" s="124"/>
      <c r="AL270" s="124"/>
      <c r="AM270" s="57"/>
      <c r="AN270" s="124"/>
      <c r="AO270" s="124"/>
      <c r="AP270" s="124"/>
      <c r="AQ270" s="124"/>
      <c r="AR270" s="124"/>
      <c r="AS270" s="124"/>
      <c r="AT270" s="124"/>
      <c r="AU270" s="124"/>
      <c r="AV270" s="58"/>
      <c r="AW270" s="124"/>
      <c r="AX270" s="124"/>
      <c r="AY270" s="124"/>
      <c r="AZ270" s="124"/>
      <c r="BA270" s="124"/>
      <c r="BB270" s="124"/>
      <c r="BC270" s="124"/>
      <c r="BD270" s="124"/>
      <c r="BE270" s="124"/>
      <c r="BF270" s="124"/>
      <c r="BG270" s="124"/>
      <c r="BH270" s="58">
        <v>1</v>
      </c>
      <c r="BI270" s="124"/>
      <c r="BJ270" s="124"/>
      <c r="BK270" s="124"/>
      <c r="BL270" s="124"/>
      <c r="BM270" s="124"/>
      <c r="BN270" s="58"/>
      <c r="BO270" s="124"/>
      <c r="BP270" s="124">
        <v>1</v>
      </c>
      <c r="BQ270" s="124"/>
      <c r="BR270" s="124">
        <v>1</v>
      </c>
      <c r="BS270" s="124"/>
      <c r="BT270" s="58">
        <v>1</v>
      </c>
      <c r="BW270" s="59"/>
      <c r="BX270" s="59"/>
      <c r="BY270" s="59"/>
      <c r="BZ270" s="59"/>
      <c r="CA270" s="59"/>
      <c r="CB270" s="59"/>
      <c r="CC270" s="59"/>
      <c r="CD270" s="59"/>
    </row>
    <row r="271" spans="1:82" s="51" customFormat="1" ht="37" customHeight="1" x14ac:dyDescent="0.2">
      <c r="A271" s="51">
        <v>268</v>
      </c>
      <c r="B271" s="51">
        <v>204</v>
      </c>
      <c r="C271" s="51" t="s">
        <v>198</v>
      </c>
      <c r="D271" s="57">
        <v>1</v>
      </c>
      <c r="E271" s="124">
        <v>1</v>
      </c>
      <c r="F271" s="124">
        <v>1</v>
      </c>
      <c r="G271" s="124"/>
      <c r="H271" s="124"/>
      <c r="I271" s="124">
        <v>1</v>
      </c>
      <c r="J271" s="124"/>
      <c r="K271" s="58"/>
      <c r="L271" s="124"/>
      <c r="M271" s="124"/>
      <c r="N271" s="124"/>
      <c r="O271" s="124"/>
      <c r="P271" s="124"/>
      <c r="Q271" s="124"/>
      <c r="R271" s="124"/>
      <c r="S271" s="124"/>
      <c r="T271" s="124"/>
      <c r="U271" s="124"/>
      <c r="V271" s="57"/>
      <c r="W271" s="124"/>
      <c r="X271" s="58"/>
      <c r="Y271" s="56" t="s">
        <v>197</v>
      </c>
      <c r="Z271" s="57"/>
      <c r="AA271" s="124"/>
      <c r="AB271" s="124"/>
      <c r="AC271" s="124"/>
      <c r="AD271" s="124"/>
      <c r="AE271" s="124"/>
      <c r="AF271" s="58"/>
      <c r="AG271" s="124"/>
      <c r="AH271" s="124"/>
      <c r="AI271" s="124"/>
      <c r="AJ271" s="124"/>
      <c r="AK271" s="124"/>
      <c r="AL271" s="124"/>
      <c r="AM271" s="57"/>
      <c r="AN271" s="124"/>
      <c r="AO271" s="124"/>
      <c r="AP271" s="124"/>
      <c r="AQ271" s="124"/>
      <c r="AR271" s="124"/>
      <c r="AS271" s="124"/>
      <c r="AT271" s="124"/>
      <c r="AU271" s="124"/>
      <c r="AV271" s="58"/>
      <c r="AW271" s="124"/>
      <c r="AX271" s="124"/>
      <c r="AY271" s="124">
        <v>1</v>
      </c>
      <c r="AZ271" s="124"/>
      <c r="BA271" s="124"/>
      <c r="BB271" s="124"/>
      <c r="BC271" s="124"/>
      <c r="BD271" s="124"/>
      <c r="BE271" s="124"/>
      <c r="BF271" s="124"/>
      <c r="BG271" s="124"/>
      <c r="BH271" s="58"/>
      <c r="BI271" s="124"/>
      <c r="BJ271" s="124"/>
      <c r="BK271" s="124"/>
      <c r="BL271" s="124"/>
      <c r="BM271" s="124"/>
      <c r="BN271" s="58"/>
      <c r="BO271" s="124"/>
      <c r="BP271" s="124">
        <v>1</v>
      </c>
      <c r="BQ271" s="124"/>
      <c r="BR271" s="124">
        <v>1</v>
      </c>
      <c r="BS271" s="124"/>
      <c r="BT271" s="58">
        <v>1</v>
      </c>
      <c r="BU271" s="75" t="s">
        <v>1450</v>
      </c>
      <c r="BW271" s="59"/>
      <c r="BX271" s="59"/>
      <c r="BY271" s="59"/>
      <c r="BZ271" s="59"/>
      <c r="CA271" s="59"/>
      <c r="CB271" s="59"/>
      <c r="CC271" s="59"/>
      <c r="CD271" s="59"/>
    </row>
    <row r="272" spans="1:82" s="51" customFormat="1" ht="37" customHeight="1" x14ac:dyDescent="0.2">
      <c r="A272" s="51">
        <v>269</v>
      </c>
      <c r="B272" s="51" t="s">
        <v>228</v>
      </c>
      <c r="C272" s="51" t="s">
        <v>198</v>
      </c>
      <c r="D272" s="57">
        <v>1</v>
      </c>
      <c r="E272" s="124">
        <v>1</v>
      </c>
      <c r="F272" s="124">
        <v>1</v>
      </c>
      <c r="G272" s="124"/>
      <c r="H272" s="124"/>
      <c r="I272" s="124">
        <v>1</v>
      </c>
      <c r="J272" s="124"/>
      <c r="K272" s="58"/>
      <c r="L272" s="124"/>
      <c r="M272" s="124"/>
      <c r="N272" s="124">
        <v>1</v>
      </c>
      <c r="O272" s="124"/>
      <c r="P272" s="124"/>
      <c r="Q272" s="124">
        <v>1</v>
      </c>
      <c r="R272" s="124">
        <v>1</v>
      </c>
      <c r="S272" s="124"/>
      <c r="T272" s="124"/>
      <c r="U272" s="124"/>
      <c r="V272" s="57"/>
      <c r="W272" s="124"/>
      <c r="X272" s="58"/>
      <c r="Y272" s="56" t="s">
        <v>197</v>
      </c>
      <c r="Z272" s="57"/>
      <c r="AA272" s="124"/>
      <c r="AB272" s="124"/>
      <c r="AC272" s="124"/>
      <c r="AD272" s="124"/>
      <c r="AE272" s="124"/>
      <c r="AF272" s="58"/>
      <c r="AG272" s="124"/>
      <c r="AH272" s="124"/>
      <c r="AI272" s="124"/>
      <c r="AJ272" s="124"/>
      <c r="AK272" s="124"/>
      <c r="AL272" s="124"/>
      <c r="AM272" s="57"/>
      <c r="AN272" s="124"/>
      <c r="AO272" s="124"/>
      <c r="AP272" s="124"/>
      <c r="AQ272" s="124"/>
      <c r="AR272" s="124"/>
      <c r="AS272" s="124"/>
      <c r="AT272" s="124"/>
      <c r="AU272" s="124"/>
      <c r="AV272" s="58"/>
      <c r="AW272" s="124"/>
      <c r="AX272" s="124"/>
      <c r="AY272" s="124">
        <v>1</v>
      </c>
      <c r="AZ272" s="124"/>
      <c r="BA272" s="124"/>
      <c r="BB272" s="124"/>
      <c r="BC272" s="124"/>
      <c r="BD272" s="124"/>
      <c r="BE272" s="124"/>
      <c r="BF272" s="124"/>
      <c r="BG272" s="124"/>
      <c r="BH272" s="58"/>
      <c r="BI272" s="124"/>
      <c r="BJ272" s="124"/>
      <c r="BK272" s="124"/>
      <c r="BL272" s="124"/>
      <c r="BM272" s="124"/>
      <c r="BN272" s="58"/>
      <c r="BO272" s="124"/>
      <c r="BP272" s="124">
        <v>1</v>
      </c>
      <c r="BQ272" s="124"/>
      <c r="BR272" s="124">
        <v>1</v>
      </c>
      <c r="BS272" s="124"/>
      <c r="BT272" s="58">
        <v>1</v>
      </c>
      <c r="BW272" s="59"/>
      <c r="BX272" s="59"/>
      <c r="BY272" s="59"/>
      <c r="BZ272" s="59"/>
      <c r="CA272" s="59"/>
      <c r="CB272" s="59"/>
      <c r="CC272" s="59"/>
      <c r="CD272" s="59"/>
    </row>
    <row r="273" spans="1:82" s="51" customFormat="1" ht="37" customHeight="1" x14ac:dyDescent="0.2">
      <c r="A273" s="51">
        <v>270</v>
      </c>
      <c r="B273" s="51" t="s">
        <v>184</v>
      </c>
      <c r="C273" s="51" t="s">
        <v>198</v>
      </c>
      <c r="D273" s="57">
        <v>1</v>
      </c>
      <c r="E273" s="124">
        <v>1</v>
      </c>
      <c r="F273" s="124">
        <v>1</v>
      </c>
      <c r="G273" s="124"/>
      <c r="H273" s="124">
        <v>1</v>
      </c>
      <c r="I273" s="124">
        <v>1</v>
      </c>
      <c r="J273" s="124"/>
      <c r="K273" s="58"/>
      <c r="L273" s="124"/>
      <c r="M273" s="124"/>
      <c r="N273" s="124">
        <v>1</v>
      </c>
      <c r="O273" s="124"/>
      <c r="P273" s="124">
        <v>1</v>
      </c>
      <c r="Q273" s="124"/>
      <c r="R273" s="124"/>
      <c r="S273" s="124"/>
      <c r="T273" s="124"/>
      <c r="U273" s="124"/>
      <c r="V273" s="57"/>
      <c r="W273" s="124"/>
      <c r="X273" s="58"/>
      <c r="Y273" s="56" t="s">
        <v>197</v>
      </c>
      <c r="Z273" s="57"/>
      <c r="AA273" s="124"/>
      <c r="AB273" s="124"/>
      <c r="AC273" s="124"/>
      <c r="AD273" s="124"/>
      <c r="AE273" s="124"/>
      <c r="AF273" s="58"/>
      <c r="AG273" s="124"/>
      <c r="AH273" s="124"/>
      <c r="AI273" s="124"/>
      <c r="AJ273" s="124"/>
      <c r="AK273" s="124"/>
      <c r="AL273" s="124"/>
      <c r="AM273" s="57"/>
      <c r="AN273" s="124"/>
      <c r="AO273" s="124"/>
      <c r="AP273" s="124"/>
      <c r="AQ273" s="124"/>
      <c r="AR273" s="124"/>
      <c r="AS273" s="124"/>
      <c r="AT273" s="124"/>
      <c r="AU273" s="124"/>
      <c r="AV273" s="58"/>
      <c r="AW273" s="124"/>
      <c r="AX273" s="124"/>
      <c r="AY273" s="124">
        <v>1</v>
      </c>
      <c r="AZ273" s="124"/>
      <c r="BA273" s="124"/>
      <c r="BB273" s="124"/>
      <c r="BC273" s="124"/>
      <c r="BD273" s="124"/>
      <c r="BE273" s="124"/>
      <c r="BF273" s="124"/>
      <c r="BG273" s="124"/>
      <c r="BH273" s="58"/>
      <c r="BI273" s="124"/>
      <c r="BJ273" s="124"/>
      <c r="BK273" s="124"/>
      <c r="BL273" s="124"/>
      <c r="BM273" s="124"/>
      <c r="BN273" s="58"/>
      <c r="BO273" s="124">
        <v>1</v>
      </c>
      <c r="BP273" s="124">
        <v>1</v>
      </c>
      <c r="BQ273" s="124"/>
      <c r="BR273" s="124">
        <v>1</v>
      </c>
      <c r="BS273" s="124"/>
      <c r="BT273" s="58">
        <v>1</v>
      </c>
      <c r="BW273" s="59"/>
      <c r="BX273" s="59"/>
      <c r="BY273" s="59"/>
      <c r="BZ273" s="59"/>
      <c r="CA273" s="59"/>
      <c r="CB273" s="59"/>
      <c r="CC273" s="59"/>
      <c r="CD273" s="59"/>
    </row>
    <row r="274" spans="1:82" s="51" customFormat="1" ht="37" customHeight="1" x14ac:dyDescent="0.2">
      <c r="A274" s="51">
        <v>271</v>
      </c>
      <c r="B274" s="51" t="s">
        <v>185</v>
      </c>
      <c r="C274" s="51" t="s">
        <v>198</v>
      </c>
      <c r="D274" s="57">
        <v>1</v>
      </c>
      <c r="E274" s="124">
        <v>1</v>
      </c>
      <c r="F274" s="124">
        <v>1</v>
      </c>
      <c r="G274" s="124"/>
      <c r="H274" s="124"/>
      <c r="I274" s="124">
        <v>1</v>
      </c>
      <c r="J274" s="124"/>
      <c r="K274" s="58"/>
      <c r="L274" s="124"/>
      <c r="M274" s="124"/>
      <c r="N274" s="124"/>
      <c r="O274" s="124">
        <v>1</v>
      </c>
      <c r="P274" s="124"/>
      <c r="Q274" s="124"/>
      <c r="R274" s="124"/>
      <c r="S274" s="124"/>
      <c r="T274" s="124"/>
      <c r="U274" s="124"/>
      <c r="V274" s="57"/>
      <c r="W274" s="124"/>
      <c r="X274" s="58"/>
      <c r="Y274" s="56" t="s">
        <v>197</v>
      </c>
      <c r="Z274" s="57"/>
      <c r="AA274" s="124"/>
      <c r="AB274" s="124"/>
      <c r="AC274" s="124"/>
      <c r="AD274" s="124"/>
      <c r="AE274" s="124"/>
      <c r="AF274" s="58"/>
      <c r="AG274" s="124"/>
      <c r="AH274" s="124"/>
      <c r="AI274" s="124"/>
      <c r="AJ274" s="124"/>
      <c r="AK274" s="124"/>
      <c r="AL274" s="124"/>
      <c r="AM274" s="57"/>
      <c r="AN274" s="124"/>
      <c r="AO274" s="124"/>
      <c r="AP274" s="124"/>
      <c r="AQ274" s="124"/>
      <c r="AR274" s="124"/>
      <c r="AS274" s="124"/>
      <c r="AT274" s="124"/>
      <c r="AU274" s="124"/>
      <c r="AV274" s="58"/>
      <c r="AW274" s="124"/>
      <c r="AX274" s="124"/>
      <c r="AY274" s="124">
        <v>1</v>
      </c>
      <c r="AZ274" s="124"/>
      <c r="BA274" s="124"/>
      <c r="BB274" s="124"/>
      <c r="BC274" s="124"/>
      <c r="BD274" s="124"/>
      <c r="BE274" s="124"/>
      <c r="BF274" s="124"/>
      <c r="BG274" s="124"/>
      <c r="BH274" s="58"/>
      <c r="BI274" s="124"/>
      <c r="BJ274" s="124"/>
      <c r="BK274" s="124"/>
      <c r="BL274" s="124"/>
      <c r="BM274" s="124"/>
      <c r="BN274" s="58"/>
      <c r="BO274" s="124">
        <v>1</v>
      </c>
      <c r="BP274" s="124">
        <v>1</v>
      </c>
      <c r="BQ274" s="124"/>
      <c r="BR274" s="124">
        <v>1</v>
      </c>
      <c r="BS274" s="124"/>
      <c r="BT274" s="58">
        <v>1</v>
      </c>
      <c r="BW274" s="59"/>
      <c r="BX274" s="59"/>
      <c r="BY274" s="59"/>
      <c r="BZ274" s="59"/>
      <c r="CA274" s="59"/>
      <c r="CB274" s="59"/>
      <c r="CC274" s="59"/>
      <c r="CD274" s="59"/>
    </row>
    <row r="275" spans="1:82" s="51" customFormat="1" ht="37" customHeight="1" x14ac:dyDescent="0.2">
      <c r="A275" s="51">
        <v>272</v>
      </c>
      <c r="B275" s="51" t="s">
        <v>186</v>
      </c>
      <c r="C275" s="51" t="s">
        <v>198</v>
      </c>
      <c r="D275" s="57">
        <v>1</v>
      </c>
      <c r="E275" s="124"/>
      <c r="F275" s="124">
        <v>1</v>
      </c>
      <c r="G275" s="124"/>
      <c r="H275" s="124"/>
      <c r="I275" s="124">
        <v>1</v>
      </c>
      <c r="J275" s="124"/>
      <c r="K275" s="58"/>
      <c r="L275" s="124"/>
      <c r="M275" s="124"/>
      <c r="N275" s="124"/>
      <c r="O275" s="124"/>
      <c r="P275" s="124"/>
      <c r="Q275" s="124"/>
      <c r="R275" s="124"/>
      <c r="S275" s="124"/>
      <c r="T275" s="124"/>
      <c r="U275" s="124"/>
      <c r="V275" s="57"/>
      <c r="W275" s="124"/>
      <c r="X275" s="58"/>
      <c r="Y275" s="56" t="s">
        <v>197</v>
      </c>
      <c r="Z275" s="57"/>
      <c r="AA275" s="124"/>
      <c r="AB275" s="124"/>
      <c r="AC275" s="124"/>
      <c r="AD275" s="124"/>
      <c r="AE275" s="124"/>
      <c r="AF275" s="58"/>
      <c r="AG275" s="124"/>
      <c r="AH275" s="124"/>
      <c r="AI275" s="124"/>
      <c r="AJ275" s="124"/>
      <c r="AK275" s="124"/>
      <c r="AL275" s="124"/>
      <c r="AM275" s="57"/>
      <c r="AN275" s="124"/>
      <c r="AO275" s="124"/>
      <c r="AP275" s="124"/>
      <c r="AQ275" s="124"/>
      <c r="AR275" s="124"/>
      <c r="AS275" s="124"/>
      <c r="AT275" s="124"/>
      <c r="AU275" s="124"/>
      <c r="AV275" s="58"/>
      <c r="AW275" s="124"/>
      <c r="AX275" s="124"/>
      <c r="AY275" s="124">
        <v>1</v>
      </c>
      <c r="AZ275" s="124"/>
      <c r="BA275" s="124"/>
      <c r="BB275" s="124"/>
      <c r="BC275" s="124"/>
      <c r="BD275" s="124"/>
      <c r="BE275" s="124"/>
      <c r="BF275" s="124"/>
      <c r="BG275" s="124"/>
      <c r="BH275" s="58"/>
      <c r="BI275" s="124"/>
      <c r="BJ275" s="124"/>
      <c r="BK275" s="124"/>
      <c r="BL275" s="124"/>
      <c r="BM275" s="124"/>
      <c r="BN275" s="58"/>
      <c r="BO275" s="124">
        <v>1</v>
      </c>
      <c r="BP275" s="124">
        <v>1</v>
      </c>
      <c r="BQ275" s="124"/>
      <c r="BR275" s="124">
        <v>1</v>
      </c>
      <c r="BS275" s="124">
        <v>1</v>
      </c>
      <c r="BT275" s="58"/>
      <c r="BW275" s="59"/>
      <c r="BX275" s="59"/>
      <c r="BY275" s="59"/>
      <c r="BZ275" s="59"/>
      <c r="CA275" s="59"/>
      <c r="CB275" s="59"/>
      <c r="CC275" s="59"/>
      <c r="CD275" s="59"/>
    </row>
    <row r="276" spans="1:82" s="51" customFormat="1" ht="37" customHeight="1" x14ac:dyDescent="0.2">
      <c r="A276" s="51">
        <v>273</v>
      </c>
      <c r="B276" s="51">
        <v>205</v>
      </c>
      <c r="C276" s="51" t="s">
        <v>198</v>
      </c>
      <c r="D276" s="57">
        <v>1</v>
      </c>
      <c r="E276" s="124">
        <v>1</v>
      </c>
      <c r="F276" s="124">
        <v>1</v>
      </c>
      <c r="G276" s="124"/>
      <c r="H276" s="124"/>
      <c r="I276" s="124">
        <v>1</v>
      </c>
      <c r="J276" s="124"/>
      <c r="K276" s="58"/>
      <c r="L276" s="124"/>
      <c r="M276" s="124"/>
      <c r="N276" s="124"/>
      <c r="O276" s="124"/>
      <c r="P276" s="124"/>
      <c r="Q276" s="124"/>
      <c r="R276" s="124"/>
      <c r="S276" s="124"/>
      <c r="T276" s="124"/>
      <c r="U276" s="124"/>
      <c r="V276" s="57"/>
      <c r="W276" s="124"/>
      <c r="X276" s="58"/>
      <c r="Y276" s="56" t="s">
        <v>201</v>
      </c>
      <c r="Z276" s="57"/>
      <c r="AA276" s="124"/>
      <c r="AB276" s="124"/>
      <c r="AC276" s="124"/>
      <c r="AD276" s="124"/>
      <c r="AE276" s="124"/>
      <c r="AF276" s="58"/>
      <c r="AG276" s="124"/>
      <c r="AH276" s="124"/>
      <c r="AI276" s="124"/>
      <c r="AJ276" s="124"/>
      <c r="AK276" s="124"/>
      <c r="AL276" s="124"/>
      <c r="AM276" s="57"/>
      <c r="AN276" s="124"/>
      <c r="AO276" s="124"/>
      <c r="AP276" s="124"/>
      <c r="AQ276" s="124"/>
      <c r="AR276" s="124"/>
      <c r="AS276" s="124"/>
      <c r="AT276" s="124"/>
      <c r="AU276" s="124"/>
      <c r="AV276" s="58"/>
      <c r="AW276" s="124"/>
      <c r="AX276" s="124"/>
      <c r="AY276" s="124"/>
      <c r="AZ276" s="124">
        <v>1</v>
      </c>
      <c r="BA276" s="124"/>
      <c r="BB276" s="124"/>
      <c r="BC276" s="124"/>
      <c r="BD276" s="124"/>
      <c r="BE276" s="124"/>
      <c r="BF276" s="124"/>
      <c r="BG276" s="124"/>
      <c r="BH276" s="58"/>
      <c r="BI276" s="124"/>
      <c r="BJ276" s="124"/>
      <c r="BK276" s="124"/>
      <c r="BL276" s="124"/>
      <c r="BM276" s="124"/>
      <c r="BN276" s="58"/>
      <c r="BO276" s="124"/>
      <c r="BP276" s="124">
        <v>1</v>
      </c>
      <c r="BQ276" s="124"/>
      <c r="BR276" s="124">
        <v>1</v>
      </c>
      <c r="BS276" s="124"/>
      <c r="BT276" s="58">
        <v>1</v>
      </c>
      <c r="BU276" s="155" t="s">
        <v>1479</v>
      </c>
      <c r="BW276" s="59"/>
      <c r="BX276" s="59"/>
      <c r="BY276" s="59"/>
      <c r="BZ276" s="59"/>
      <c r="CA276" s="59"/>
      <c r="CB276" s="59"/>
      <c r="CC276" s="59"/>
      <c r="CD276" s="59"/>
    </row>
    <row r="277" spans="1:82" s="51" customFormat="1" ht="37" customHeight="1" x14ac:dyDescent="0.2">
      <c r="A277" s="51">
        <v>274</v>
      </c>
      <c r="B277" s="51" t="s">
        <v>229</v>
      </c>
      <c r="C277" s="51" t="s">
        <v>198</v>
      </c>
      <c r="D277" s="57">
        <v>1</v>
      </c>
      <c r="E277" s="124">
        <v>1</v>
      </c>
      <c r="F277" s="124"/>
      <c r="G277" s="124"/>
      <c r="H277" s="124"/>
      <c r="I277" s="124">
        <v>1</v>
      </c>
      <c r="J277" s="124"/>
      <c r="K277" s="58"/>
      <c r="L277" s="124"/>
      <c r="M277" s="124"/>
      <c r="N277" s="124">
        <v>1</v>
      </c>
      <c r="O277" s="124"/>
      <c r="P277" s="124"/>
      <c r="Q277" s="124">
        <v>1</v>
      </c>
      <c r="R277" s="124"/>
      <c r="S277" s="124"/>
      <c r="T277" s="124"/>
      <c r="U277" s="124"/>
      <c r="V277" s="57"/>
      <c r="W277" s="124"/>
      <c r="X277" s="58"/>
      <c r="Y277" s="56" t="s">
        <v>201</v>
      </c>
      <c r="Z277" s="57"/>
      <c r="AA277" s="124"/>
      <c r="AB277" s="124"/>
      <c r="AC277" s="124"/>
      <c r="AD277" s="124"/>
      <c r="AE277" s="124"/>
      <c r="AF277" s="58"/>
      <c r="AG277" s="124"/>
      <c r="AH277" s="124"/>
      <c r="AI277" s="124"/>
      <c r="AJ277" s="124"/>
      <c r="AK277" s="124"/>
      <c r="AL277" s="124"/>
      <c r="AM277" s="57"/>
      <c r="AN277" s="124"/>
      <c r="AO277" s="124"/>
      <c r="AP277" s="124"/>
      <c r="AQ277" s="124"/>
      <c r="AR277" s="124"/>
      <c r="AS277" s="124"/>
      <c r="AT277" s="124"/>
      <c r="AU277" s="124"/>
      <c r="AV277" s="58"/>
      <c r="AW277" s="124"/>
      <c r="AX277" s="124"/>
      <c r="AY277" s="124"/>
      <c r="AZ277" s="124">
        <v>1</v>
      </c>
      <c r="BA277" s="124"/>
      <c r="BB277" s="124"/>
      <c r="BC277" s="124"/>
      <c r="BD277" s="124"/>
      <c r="BE277" s="124"/>
      <c r="BF277" s="124"/>
      <c r="BG277" s="124"/>
      <c r="BH277" s="58"/>
      <c r="BI277" s="124"/>
      <c r="BJ277" s="124"/>
      <c r="BK277" s="124"/>
      <c r="BL277" s="124"/>
      <c r="BM277" s="124"/>
      <c r="BN277" s="58"/>
      <c r="BO277" s="124"/>
      <c r="BP277" s="124">
        <v>1</v>
      </c>
      <c r="BQ277" s="124"/>
      <c r="BR277" s="124">
        <v>1</v>
      </c>
      <c r="BS277" s="124"/>
      <c r="BT277" s="58">
        <v>1</v>
      </c>
      <c r="BU277" s="68"/>
      <c r="BW277" s="59"/>
      <c r="BX277" s="59"/>
      <c r="BY277" s="59"/>
      <c r="BZ277" s="59"/>
      <c r="CA277" s="59"/>
      <c r="CB277" s="59"/>
      <c r="CC277" s="59"/>
      <c r="CD277" s="59"/>
    </row>
    <row r="278" spans="1:82" s="51" customFormat="1" ht="37" customHeight="1" x14ac:dyDescent="0.2">
      <c r="A278" s="51">
        <v>275</v>
      </c>
      <c r="B278" s="51" t="s">
        <v>183</v>
      </c>
      <c r="C278" s="51" t="s">
        <v>198</v>
      </c>
      <c r="D278" s="57">
        <v>1</v>
      </c>
      <c r="E278" s="124">
        <v>1</v>
      </c>
      <c r="F278" s="124">
        <v>1</v>
      </c>
      <c r="G278" s="124"/>
      <c r="H278" s="124"/>
      <c r="I278" s="124">
        <v>1</v>
      </c>
      <c r="J278" s="124"/>
      <c r="K278" s="58"/>
      <c r="L278" s="124"/>
      <c r="M278" s="124"/>
      <c r="N278" s="124">
        <v>1</v>
      </c>
      <c r="O278" s="124"/>
      <c r="P278" s="124">
        <v>1</v>
      </c>
      <c r="Q278" s="124"/>
      <c r="R278" s="124"/>
      <c r="S278" s="124"/>
      <c r="T278" s="124"/>
      <c r="U278" s="124"/>
      <c r="V278" s="57"/>
      <c r="W278" s="124"/>
      <c r="X278" s="58"/>
      <c r="Y278" s="56" t="s">
        <v>201</v>
      </c>
      <c r="Z278" s="57"/>
      <c r="AA278" s="124"/>
      <c r="AB278" s="124"/>
      <c r="AC278" s="124"/>
      <c r="AD278" s="124"/>
      <c r="AE278" s="124"/>
      <c r="AF278" s="58"/>
      <c r="AG278" s="124"/>
      <c r="AH278" s="124"/>
      <c r="AI278" s="124"/>
      <c r="AJ278" s="124"/>
      <c r="AK278" s="124"/>
      <c r="AL278" s="124"/>
      <c r="AM278" s="57"/>
      <c r="AN278" s="124"/>
      <c r="AO278" s="124"/>
      <c r="AP278" s="124"/>
      <c r="AQ278" s="124"/>
      <c r="AR278" s="124"/>
      <c r="AS278" s="124"/>
      <c r="AT278" s="124"/>
      <c r="AU278" s="124"/>
      <c r="AV278" s="58"/>
      <c r="AW278" s="124"/>
      <c r="AX278" s="124"/>
      <c r="AY278" s="124"/>
      <c r="AZ278" s="124">
        <v>1</v>
      </c>
      <c r="BA278" s="124"/>
      <c r="BB278" s="124"/>
      <c r="BC278" s="124"/>
      <c r="BD278" s="124"/>
      <c r="BE278" s="124"/>
      <c r="BF278" s="124"/>
      <c r="BG278" s="124"/>
      <c r="BH278" s="58"/>
      <c r="BI278" s="124"/>
      <c r="BJ278" s="124"/>
      <c r="BK278" s="124"/>
      <c r="BL278" s="124"/>
      <c r="BM278" s="124"/>
      <c r="BN278" s="58"/>
      <c r="BO278" s="124"/>
      <c r="BP278" s="124">
        <v>1</v>
      </c>
      <c r="BQ278" s="124"/>
      <c r="BR278" s="124">
        <v>1</v>
      </c>
      <c r="BS278" s="124">
        <v>1</v>
      </c>
      <c r="BT278" s="58"/>
      <c r="BU278" s="68"/>
      <c r="BW278" s="59"/>
      <c r="BX278" s="59"/>
      <c r="BY278" s="59"/>
      <c r="BZ278" s="59"/>
      <c r="CA278" s="59"/>
      <c r="CB278" s="59"/>
      <c r="CC278" s="59"/>
      <c r="CD278" s="59"/>
    </row>
    <row r="279" spans="1:82" s="51" customFormat="1" ht="37" customHeight="1" x14ac:dyDescent="0.2">
      <c r="A279" s="51">
        <v>276</v>
      </c>
      <c r="B279" s="51">
        <v>206</v>
      </c>
      <c r="C279" s="51" t="s">
        <v>198</v>
      </c>
      <c r="D279" s="57">
        <v>1</v>
      </c>
      <c r="E279" s="124">
        <v>1</v>
      </c>
      <c r="F279" s="124">
        <v>1</v>
      </c>
      <c r="G279" s="124"/>
      <c r="H279" s="124"/>
      <c r="I279" s="124">
        <v>1</v>
      </c>
      <c r="J279" s="124"/>
      <c r="K279" s="58"/>
      <c r="L279" s="124"/>
      <c r="M279" s="124"/>
      <c r="N279" s="124"/>
      <c r="O279" s="124"/>
      <c r="P279" s="124"/>
      <c r="Q279" s="124"/>
      <c r="R279" s="124"/>
      <c r="S279" s="124"/>
      <c r="T279" s="124"/>
      <c r="U279" s="124"/>
      <c r="V279" s="57"/>
      <c r="W279" s="124"/>
      <c r="X279" s="58"/>
      <c r="Y279" s="56" t="s">
        <v>202</v>
      </c>
      <c r="Z279" s="57"/>
      <c r="AA279" s="124"/>
      <c r="AB279" s="124"/>
      <c r="AC279" s="124"/>
      <c r="AD279" s="124"/>
      <c r="AE279" s="124"/>
      <c r="AF279" s="58"/>
      <c r="AG279" s="124"/>
      <c r="AH279" s="124"/>
      <c r="AI279" s="124"/>
      <c r="AJ279" s="124"/>
      <c r="AK279" s="124"/>
      <c r="AL279" s="124"/>
      <c r="AM279" s="57"/>
      <c r="AN279" s="124"/>
      <c r="AO279" s="124"/>
      <c r="AP279" s="124"/>
      <c r="AQ279" s="124"/>
      <c r="AR279" s="124"/>
      <c r="AS279" s="124"/>
      <c r="AT279" s="124"/>
      <c r="AU279" s="124"/>
      <c r="AV279" s="58"/>
      <c r="AW279" s="124"/>
      <c r="AX279" s="124"/>
      <c r="AY279" s="124"/>
      <c r="AZ279" s="124">
        <v>1</v>
      </c>
      <c r="BA279" s="124"/>
      <c r="BB279" s="124"/>
      <c r="BC279" s="124"/>
      <c r="BD279" s="124"/>
      <c r="BE279" s="124"/>
      <c r="BF279" s="124"/>
      <c r="BG279" s="124"/>
      <c r="BH279" s="58"/>
      <c r="BI279" s="124"/>
      <c r="BJ279" s="124"/>
      <c r="BK279" s="124"/>
      <c r="BL279" s="124"/>
      <c r="BM279" s="124"/>
      <c r="BN279" s="58"/>
      <c r="BO279" s="124"/>
      <c r="BP279" s="124">
        <v>1</v>
      </c>
      <c r="BQ279" s="124"/>
      <c r="BR279" s="124">
        <v>1</v>
      </c>
      <c r="BS279" s="124"/>
      <c r="BT279" s="58">
        <v>1</v>
      </c>
      <c r="BU279" s="75" t="s">
        <v>1451</v>
      </c>
      <c r="BW279" s="59"/>
      <c r="BX279" s="59"/>
      <c r="BY279" s="59"/>
      <c r="BZ279" s="59"/>
      <c r="CA279" s="59"/>
      <c r="CB279" s="59"/>
      <c r="CC279" s="59"/>
      <c r="CD279" s="59"/>
    </row>
    <row r="280" spans="1:82" s="51" customFormat="1" ht="37" customHeight="1" x14ac:dyDescent="0.2">
      <c r="A280" s="51">
        <v>277</v>
      </c>
      <c r="B280" s="51">
        <v>207</v>
      </c>
      <c r="C280" s="51" t="s">
        <v>198</v>
      </c>
      <c r="D280" s="57">
        <v>1</v>
      </c>
      <c r="E280" s="124">
        <v>1</v>
      </c>
      <c r="F280" s="124">
        <v>1</v>
      </c>
      <c r="G280" s="124"/>
      <c r="H280" s="124"/>
      <c r="I280" s="124">
        <v>1</v>
      </c>
      <c r="J280" s="124"/>
      <c r="K280" s="58"/>
      <c r="L280" s="124"/>
      <c r="M280" s="124"/>
      <c r="N280" s="124"/>
      <c r="O280" s="124"/>
      <c r="P280" s="124"/>
      <c r="Q280" s="124"/>
      <c r="R280" s="124"/>
      <c r="S280" s="124"/>
      <c r="T280" s="124"/>
      <c r="U280" s="124"/>
      <c r="V280" s="57"/>
      <c r="W280" s="124"/>
      <c r="X280" s="58"/>
      <c r="Y280" s="56" t="s">
        <v>203</v>
      </c>
      <c r="Z280" s="57"/>
      <c r="AA280" s="124"/>
      <c r="AB280" s="124"/>
      <c r="AC280" s="124"/>
      <c r="AD280" s="124"/>
      <c r="AE280" s="124"/>
      <c r="AF280" s="58"/>
      <c r="AG280" s="124"/>
      <c r="AH280" s="124"/>
      <c r="AI280" s="124"/>
      <c r="AJ280" s="124"/>
      <c r="AK280" s="124"/>
      <c r="AL280" s="124"/>
      <c r="AM280" s="57"/>
      <c r="AN280" s="124"/>
      <c r="AO280" s="124"/>
      <c r="AP280" s="124"/>
      <c r="AQ280" s="124"/>
      <c r="AR280" s="124"/>
      <c r="AS280" s="124"/>
      <c r="AT280" s="124"/>
      <c r="AU280" s="124"/>
      <c r="AV280" s="58"/>
      <c r="AW280" s="124"/>
      <c r="AX280" s="124"/>
      <c r="AY280" s="124"/>
      <c r="AZ280" s="124">
        <v>1</v>
      </c>
      <c r="BA280" s="124"/>
      <c r="BB280" s="124"/>
      <c r="BC280" s="124"/>
      <c r="BD280" s="124"/>
      <c r="BE280" s="124"/>
      <c r="BF280" s="124"/>
      <c r="BG280" s="124"/>
      <c r="BH280" s="58"/>
      <c r="BI280" s="124"/>
      <c r="BJ280" s="124"/>
      <c r="BK280" s="124"/>
      <c r="BL280" s="124"/>
      <c r="BM280" s="124"/>
      <c r="BN280" s="58"/>
      <c r="BO280" s="124"/>
      <c r="BP280" s="124">
        <v>1</v>
      </c>
      <c r="BQ280" s="124"/>
      <c r="BR280" s="124">
        <v>1</v>
      </c>
      <c r="BS280" s="124"/>
      <c r="BT280" s="58">
        <v>1</v>
      </c>
      <c r="BU280" s="75" t="s">
        <v>1452</v>
      </c>
      <c r="BW280" s="59"/>
      <c r="BX280" s="59"/>
      <c r="BY280" s="59"/>
      <c r="BZ280" s="59"/>
      <c r="CA280" s="59"/>
      <c r="CB280" s="59"/>
      <c r="CC280" s="59"/>
      <c r="CD280" s="59"/>
    </row>
    <row r="281" spans="1:82" s="51" customFormat="1" ht="37" customHeight="1" x14ac:dyDescent="0.2">
      <c r="A281" s="51">
        <v>278</v>
      </c>
      <c r="B281" s="51">
        <v>208</v>
      </c>
      <c r="C281" s="51" t="s">
        <v>198</v>
      </c>
      <c r="D281" s="57">
        <v>1</v>
      </c>
      <c r="E281" s="124">
        <v>1</v>
      </c>
      <c r="F281" s="124">
        <v>1</v>
      </c>
      <c r="G281" s="124"/>
      <c r="H281" s="124"/>
      <c r="I281" s="124">
        <v>1</v>
      </c>
      <c r="J281" s="124"/>
      <c r="K281" s="58"/>
      <c r="L281" s="124"/>
      <c r="M281" s="124"/>
      <c r="N281" s="124"/>
      <c r="O281" s="124"/>
      <c r="P281" s="124"/>
      <c r="Q281" s="124"/>
      <c r="R281" s="124"/>
      <c r="S281" s="124"/>
      <c r="T281" s="124"/>
      <c r="U281" s="124"/>
      <c r="V281" s="57"/>
      <c r="W281" s="124"/>
      <c r="X281" s="58"/>
      <c r="Y281" s="56" t="s">
        <v>204</v>
      </c>
      <c r="Z281" s="57"/>
      <c r="AA281" s="124"/>
      <c r="AB281" s="124"/>
      <c r="AC281" s="124"/>
      <c r="AD281" s="124"/>
      <c r="AE281" s="124"/>
      <c r="AF281" s="58"/>
      <c r="AG281" s="124"/>
      <c r="AH281" s="124"/>
      <c r="AI281" s="124"/>
      <c r="AJ281" s="124"/>
      <c r="AK281" s="124"/>
      <c r="AL281" s="124"/>
      <c r="AM281" s="57"/>
      <c r="AN281" s="124"/>
      <c r="AO281" s="124"/>
      <c r="AP281" s="124"/>
      <c r="AQ281" s="124"/>
      <c r="AR281" s="124"/>
      <c r="AS281" s="124"/>
      <c r="AT281" s="124"/>
      <c r="AU281" s="124"/>
      <c r="AV281" s="58"/>
      <c r="AW281" s="124"/>
      <c r="AX281" s="124"/>
      <c r="AY281" s="124"/>
      <c r="AZ281" s="124"/>
      <c r="BA281" s="124">
        <v>1</v>
      </c>
      <c r="BB281" s="124"/>
      <c r="BC281" s="124"/>
      <c r="BD281" s="124"/>
      <c r="BE281" s="124"/>
      <c r="BF281" s="124"/>
      <c r="BG281" s="124"/>
      <c r="BH281" s="58"/>
      <c r="BI281" s="124"/>
      <c r="BJ281" s="124"/>
      <c r="BK281" s="124"/>
      <c r="BL281" s="124"/>
      <c r="BM281" s="124"/>
      <c r="BN281" s="58"/>
      <c r="BO281" s="124"/>
      <c r="BP281" s="124">
        <v>1</v>
      </c>
      <c r="BQ281" s="124"/>
      <c r="BR281" s="124">
        <v>1</v>
      </c>
      <c r="BS281" s="124"/>
      <c r="BT281" s="58">
        <v>1</v>
      </c>
      <c r="BU281" s="75" t="s">
        <v>1453</v>
      </c>
      <c r="BW281" s="59"/>
      <c r="BX281" s="59"/>
      <c r="BY281" s="59"/>
      <c r="BZ281" s="59"/>
      <c r="CA281" s="59"/>
      <c r="CB281" s="59"/>
      <c r="CC281" s="59"/>
      <c r="CD281" s="59"/>
    </row>
    <row r="282" spans="1:82" s="51" customFormat="1" ht="37" customHeight="1" x14ac:dyDescent="0.2">
      <c r="A282" s="51">
        <v>279</v>
      </c>
      <c r="B282" s="51">
        <v>209</v>
      </c>
      <c r="C282" s="51" t="s">
        <v>198</v>
      </c>
      <c r="D282" s="57">
        <v>1</v>
      </c>
      <c r="E282" s="124">
        <v>1</v>
      </c>
      <c r="F282" s="124">
        <v>1</v>
      </c>
      <c r="G282" s="124"/>
      <c r="H282" s="124"/>
      <c r="I282" s="124">
        <v>1</v>
      </c>
      <c r="J282" s="124"/>
      <c r="K282" s="58"/>
      <c r="L282" s="124"/>
      <c r="M282" s="124"/>
      <c r="N282" s="124"/>
      <c r="O282" s="124"/>
      <c r="P282" s="124"/>
      <c r="Q282" s="124"/>
      <c r="R282" s="124"/>
      <c r="S282" s="124"/>
      <c r="T282" s="124"/>
      <c r="U282" s="124"/>
      <c r="V282" s="57"/>
      <c r="W282" s="124"/>
      <c r="X282" s="58"/>
      <c r="Y282" s="56" t="s">
        <v>205</v>
      </c>
      <c r="Z282" s="57"/>
      <c r="AA282" s="124"/>
      <c r="AB282" s="124"/>
      <c r="AC282" s="124"/>
      <c r="AD282" s="124"/>
      <c r="AE282" s="124"/>
      <c r="AF282" s="58"/>
      <c r="AG282" s="124"/>
      <c r="AH282" s="124"/>
      <c r="AI282" s="124"/>
      <c r="AJ282" s="124"/>
      <c r="AK282" s="124"/>
      <c r="AL282" s="124"/>
      <c r="AM282" s="57"/>
      <c r="AN282" s="124"/>
      <c r="AO282" s="124"/>
      <c r="AP282" s="124"/>
      <c r="AQ282" s="124"/>
      <c r="AR282" s="124"/>
      <c r="AS282" s="124"/>
      <c r="AT282" s="124"/>
      <c r="AU282" s="124"/>
      <c r="AV282" s="58"/>
      <c r="AW282" s="124"/>
      <c r="AX282" s="124"/>
      <c r="AY282" s="124"/>
      <c r="AZ282" s="124"/>
      <c r="BA282" s="124"/>
      <c r="BB282" s="124">
        <v>1</v>
      </c>
      <c r="BC282" s="124"/>
      <c r="BD282" s="124"/>
      <c r="BE282" s="124"/>
      <c r="BF282" s="124"/>
      <c r="BG282" s="124"/>
      <c r="BH282" s="58"/>
      <c r="BI282" s="124"/>
      <c r="BJ282" s="124"/>
      <c r="BK282" s="124"/>
      <c r="BL282" s="124"/>
      <c r="BM282" s="124"/>
      <c r="BN282" s="58"/>
      <c r="BO282" s="124"/>
      <c r="BP282" s="124">
        <v>1</v>
      </c>
      <c r="BQ282" s="124"/>
      <c r="BR282" s="124">
        <v>1</v>
      </c>
      <c r="BS282" s="124"/>
      <c r="BT282" s="58">
        <v>1</v>
      </c>
      <c r="BU282" s="75" t="s">
        <v>1454</v>
      </c>
      <c r="BW282" s="59"/>
      <c r="BX282" s="59"/>
      <c r="BY282" s="59"/>
      <c r="BZ282" s="59"/>
      <c r="CA282" s="59"/>
      <c r="CB282" s="59"/>
      <c r="CC282" s="59"/>
      <c r="CD282" s="59"/>
    </row>
    <row r="283" spans="1:82" s="51" customFormat="1" ht="37" customHeight="1" x14ac:dyDescent="0.2">
      <c r="A283" s="51">
        <v>280</v>
      </c>
      <c r="B283" s="51" t="s">
        <v>230</v>
      </c>
      <c r="C283" s="51" t="s">
        <v>198</v>
      </c>
      <c r="D283" s="57">
        <v>1</v>
      </c>
      <c r="E283" s="124">
        <v>1</v>
      </c>
      <c r="F283" s="124">
        <v>1</v>
      </c>
      <c r="G283" s="124"/>
      <c r="H283" s="124"/>
      <c r="I283" s="124">
        <v>1</v>
      </c>
      <c r="J283" s="124"/>
      <c r="K283" s="58"/>
      <c r="L283" s="124"/>
      <c r="M283" s="124"/>
      <c r="N283" s="124">
        <v>1</v>
      </c>
      <c r="O283" s="124"/>
      <c r="P283" s="124"/>
      <c r="Q283" s="124">
        <v>1</v>
      </c>
      <c r="R283" s="124">
        <v>1</v>
      </c>
      <c r="S283" s="124"/>
      <c r="T283" s="124"/>
      <c r="U283" s="124"/>
      <c r="V283" s="57"/>
      <c r="W283" s="124"/>
      <c r="X283" s="58"/>
      <c r="Y283" s="56" t="s">
        <v>205</v>
      </c>
      <c r="Z283" s="57"/>
      <c r="AA283" s="124"/>
      <c r="AB283" s="124"/>
      <c r="AC283" s="124"/>
      <c r="AD283" s="124"/>
      <c r="AE283" s="124"/>
      <c r="AF283" s="58"/>
      <c r="AG283" s="124"/>
      <c r="AH283" s="124"/>
      <c r="AI283" s="124"/>
      <c r="AJ283" s="124"/>
      <c r="AK283" s="124"/>
      <c r="AL283" s="124"/>
      <c r="AM283" s="57"/>
      <c r="AN283" s="124"/>
      <c r="AO283" s="124"/>
      <c r="AP283" s="124"/>
      <c r="AQ283" s="124"/>
      <c r="AR283" s="124"/>
      <c r="AS283" s="124"/>
      <c r="AT283" s="124"/>
      <c r="AU283" s="124"/>
      <c r="AV283" s="58"/>
      <c r="AW283" s="124"/>
      <c r="AX283" s="124"/>
      <c r="AY283" s="124"/>
      <c r="AZ283" s="124"/>
      <c r="BA283" s="124"/>
      <c r="BB283" s="124">
        <v>1</v>
      </c>
      <c r="BC283" s="124"/>
      <c r="BD283" s="124"/>
      <c r="BE283" s="124"/>
      <c r="BF283" s="124"/>
      <c r="BG283" s="124"/>
      <c r="BH283" s="58"/>
      <c r="BI283" s="124"/>
      <c r="BJ283" s="124"/>
      <c r="BK283" s="124"/>
      <c r="BL283" s="124"/>
      <c r="BM283" s="124"/>
      <c r="BN283" s="58"/>
      <c r="BO283" s="124"/>
      <c r="BP283" s="124">
        <v>1</v>
      </c>
      <c r="BQ283" s="124"/>
      <c r="BR283" s="124">
        <v>1</v>
      </c>
      <c r="BS283" s="124"/>
      <c r="BT283" s="58">
        <v>1</v>
      </c>
      <c r="BU283" s="68"/>
      <c r="BW283" s="59"/>
      <c r="BX283" s="59"/>
      <c r="BY283" s="59"/>
      <c r="BZ283" s="59"/>
      <c r="CA283" s="59"/>
      <c r="CB283" s="59"/>
      <c r="CC283" s="59"/>
      <c r="CD283" s="59"/>
    </row>
    <row r="284" spans="1:82" s="51" customFormat="1" ht="37" customHeight="1" x14ac:dyDescent="0.2">
      <c r="A284" s="51">
        <v>281</v>
      </c>
      <c r="B284" s="51" t="s">
        <v>182</v>
      </c>
      <c r="C284" s="51" t="s">
        <v>198</v>
      </c>
      <c r="D284" s="57">
        <v>1</v>
      </c>
      <c r="E284" s="124">
        <v>1</v>
      </c>
      <c r="F284" s="124">
        <v>1</v>
      </c>
      <c r="G284" s="124"/>
      <c r="H284" s="124"/>
      <c r="I284" s="124">
        <v>1</v>
      </c>
      <c r="J284" s="124"/>
      <c r="K284" s="58"/>
      <c r="L284" s="124"/>
      <c r="M284" s="124"/>
      <c r="N284" s="124">
        <v>1</v>
      </c>
      <c r="O284" s="124"/>
      <c r="P284" s="124"/>
      <c r="Q284" s="124"/>
      <c r="R284" s="124"/>
      <c r="S284" s="124"/>
      <c r="T284" s="124"/>
      <c r="U284" s="124"/>
      <c r="V284" s="57"/>
      <c r="W284" s="124"/>
      <c r="X284" s="58"/>
      <c r="Y284" s="56" t="s">
        <v>205</v>
      </c>
      <c r="Z284" s="57"/>
      <c r="AA284" s="124"/>
      <c r="AB284" s="124"/>
      <c r="AC284" s="124"/>
      <c r="AD284" s="124"/>
      <c r="AE284" s="124"/>
      <c r="AF284" s="58"/>
      <c r="AG284" s="124"/>
      <c r="AH284" s="124"/>
      <c r="AI284" s="124"/>
      <c r="AJ284" s="124"/>
      <c r="AK284" s="124"/>
      <c r="AL284" s="124"/>
      <c r="AM284" s="57"/>
      <c r="AN284" s="124"/>
      <c r="AO284" s="124"/>
      <c r="AP284" s="124"/>
      <c r="AQ284" s="124"/>
      <c r="AR284" s="124"/>
      <c r="AS284" s="124"/>
      <c r="AT284" s="124"/>
      <c r="AU284" s="124"/>
      <c r="AV284" s="58"/>
      <c r="AW284" s="124"/>
      <c r="AX284" s="124"/>
      <c r="AY284" s="124"/>
      <c r="AZ284" s="124"/>
      <c r="BA284" s="124"/>
      <c r="BB284" s="124">
        <v>1</v>
      </c>
      <c r="BC284" s="124"/>
      <c r="BD284" s="124"/>
      <c r="BE284" s="124"/>
      <c r="BF284" s="124"/>
      <c r="BG284" s="124"/>
      <c r="BH284" s="58"/>
      <c r="BI284" s="124"/>
      <c r="BJ284" s="124"/>
      <c r="BK284" s="124"/>
      <c r="BL284" s="124"/>
      <c r="BM284" s="124"/>
      <c r="BN284" s="58"/>
      <c r="BO284" s="124"/>
      <c r="BP284" s="124">
        <v>1</v>
      </c>
      <c r="BQ284" s="124"/>
      <c r="BR284" s="124">
        <v>1</v>
      </c>
      <c r="BS284" s="124"/>
      <c r="BT284" s="58">
        <v>1</v>
      </c>
      <c r="BU284" s="68"/>
      <c r="BW284" s="59"/>
      <c r="BX284" s="59"/>
      <c r="BY284" s="59"/>
      <c r="BZ284" s="59"/>
      <c r="CA284" s="59"/>
      <c r="CB284" s="59"/>
      <c r="CC284" s="59"/>
      <c r="CD284" s="59"/>
    </row>
    <row r="285" spans="1:82" s="51" customFormat="1" ht="37" customHeight="1" x14ac:dyDescent="0.2">
      <c r="A285" s="51">
        <v>282</v>
      </c>
      <c r="B285" s="51">
        <v>210</v>
      </c>
      <c r="C285" s="51" t="s">
        <v>199</v>
      </c>
      <c r="D285" s="57">
        <v>1</v>
      </c>
      <c r="E285" s="124">
        <v>1</v>
      </c>
      <c r="F285" s="124">
        <v>1</v>
      </c>
      <c r="G285" s="124"/>
      <c r="H285" s="124"/>
      <c r="I285" s="124">
        <v>1</v>
      </c>
      <c r="J285" s="124"/>
      <c r="K285" s="58"/>
      <c r="L285" s="124"/>
      <c r="M285" s="124"/>
      <c r="N285" s="124"/>
      <c r="O285" s="124"/>
      <c r="P285" s="124"/>
      <c r="Q285" s="124"/>
      <c r="R285" s="124"/>
      <c r="S285" s="124"/>
      <c r="T285" s="124"/>
      <c r="U285" s="124"/>
      <c r="V285" s="57"/>
      <c r="W285" s="124"/>
      <c r="X285" s="58"/>
      <c r="Y285" s="56" t="s">
        <v>206</v>
      </c>
      <c r="Z285" s="57"/>
      <c r="AA285" s="124"/>
      <c r="AB285" s="124"/>
      <c r="AC285" s="124"/>
      <c r="AD285" s="124"/>
      <c r="AE285" s="124"/>
      <c r="AF285" s="58"/>
      <c r="AG285" s="124"/>
      <c r="AH285" s="124"/>
      <c r="AI285" s="124"/>
      <c r="AJ285" s="124"/>
      <c r="AK285" s="124"/>
      <c r="AL285" s="124"/>
      <c r="AM285" s="57"/>
      <c r="AN285" s="124"/>
      <c r="AO285" s="124"/>
      <c r="AP285" s="124"/>
      <c r="AQ285" s="124"/>
      <c r="AR285" s="124"/>
      <c r="AS285" s="124"/>
      <c r="AT285" s="124"/>
      <c r="AU285" s="124"/>
      <c r="AV285" s="58"/>
      <c r="AW285" s="124"/>
      <c r="AX285" s="124"/>
      <c r="AY285" s="124"/>
      <c r="AZ285" s="124"/>
      <c r="BA285" s="124"/>
      <c r="BB285" s="124"/>
      <c r="BC285" s="124"/>
      <c r="BD285" s="124"/>
      <c r="BE285" s="124"/>
      <c r="BF285" s="124">
        <v>1</v>
      </c>
      <c r="BG285" s="124"/>
      <c r="BH285" s="58"/>
      <c r="BI285" s="124"/>
      <c r="BJ285" s="124"/>
      <c r="BK285" s="124"/>
      <c r="BL285" s="124"/>
      <c r="BM285" s="124"/>
      <c r="BN285" s="58"/>
      <c r="BO285" s="124"/>
      <c r="BP285" s="124">
        <v>1</v>
      </c>
      <c r="BQ285" s="124"/>
      <c r="BR285" s="124">
        <v>1</v>
      </c>
      <c r="BS285" s="124"/>
      <c r="BT285" s="58">
        <v>1</v>
      </c>
      <c r="BU285" s="75" t="s">
        <v>1455</v>
      </c>
      <c r="BW285" s="59"/>
      <c r="BX285" s="59"/>
      <c r="BY285" s="59"/>
      <c r="BZ285" s="59"/>
      <c r="CA285" s="59"/>
      <c r="CB285" s="59"/>
      <c r="CC285" s="59"/>
      <c r="CD285" s="59"/>
    </row>
    <row r="286" spans="1:82" s="51" customFormat="1" ht="37" customHeight="1" x14ac:dyDescent="0.2">
      <c r="A286" s="51">
        <v>283</v>
      </c>
      <c r="B286" s="51" t="s">
        <v>231</v>
      </c>
      <c r="C286" s="51" t="s">
        <v>199</v>
      </c>
      <c r="D286" s="57">
        <v>1</v>
      </c>
      <c r="E286" s="124">
        <v>1</v>
      </c>
      <c r="F286" s="124">
        <v>1</v>
      </c>
      <c r="G286" s="124"/>
      <c r="H286" s="124"/>
      <c r="I286" s="124">
        <v>1</v>
      </c>
      <c r="J286" s="124"/>
      <c r="K286" s="58"/>
      <c r="L286" s="124"/>
      <c r="M286" s="124"/>
      <c r="N286" s="124">
        <v>1</v>
      </c>
      <c r="O286" s="124"/>
      <c r="P286" s="124"/>
      <c r="Q286" s="124">
        <v>1</v>
      </c>
      <c r="R286" s="124"/>
      <c r="S286" s="124"/>
      <c r="T286" s="124"/>
      <c r="U286" s="124"/>
      <c r="V286" s="57"/>
      <c r="W286" s="124"/>
      <c r="X286" s="58"/>
      <c r="Y286" s="56" t="s">
        <v>206</v>
      </c>
      <c r="Z286" s="57"/>
      <c r="AA286" s="124"/>
      <c r="AB286" s="124"/>
      <c r="AC286" s="124"/>
      <c r="AD286" s="124"/>
      <c r="AE286" s="124"/>
      <c r="AF286" s="58"/>
      <c r="AG286" s="124"/>
      <c r="AH286" s="124"/>
      <c r="AI286" s="124"/>
      <c r="AJ286" s="124"/>
      <c r="AK286" s="124"/>
      <c r="AL286" s="124"/>
      <c r="AM286" s="57"/>
      <c r="AN286" s="124"/>
      <c r="AO286" s="124"/>
      <c r="AP286" s="124"/>
      <c r="AQ286" s="124"/>
      <c r="AR286" s="124"/>
      <c r="AS286" s="124"/>
      <c r="AT286" s="124"/>
      <c r="AU286" s="124"/>
      <c r="AV286" s="58"/>
      <c r="AW286" s="124"/>
      <c r="AX286" s="124"/>
      <c r="AY286" s="124"/>
      <c r="AZ286" s="124"/>
      <c r="BA286" s="124"/>
      <c r="BB286" s="124"/>
      <c r="BC286" s="124"/>
      <c r="BD286" s="124"/>
      <c r="BE286" s="124"/>
      <c r="BF286" s="124">
        <v>1</v>
      </c>
      <c r="BG286" s="124"/>
      <c r="BH286" s="58"/>
      <c r="BI286" s="124"/>
      <c r="BJ286" s="124"/>
      <c r="BK286" s="124"/>
      <c r="BL286" s="124"/>
      <c r="BM286" s="124"/>
      <c r="BN286" s="58"/>
      <c r="BO286" s="124"/>
      <c r="BP286" s="124">
        <v>1</v>
      </c>
      <c r="BQ286" s="124"/>
      <c r="BR286" s="124">
        <v>1</v>
      </c>
      <c r="BS286" s="124"/>
      <c r="BT286" s="58">
        <v>1</v>
      </c>
      <c r="BU286" s="68"/>
      <c r="BW286" s="59"/>
      <c r="BX286" s="59"/>
      <c r="BY286" s="59"/>
      <c r="BZ286" s="59"/>
      <c r="CA286" s="59"/>
      <c r="CB286" s="59"/>
      <c r="CC286" s="59"/>
      <c r="CD286" s="59"/>
    </row>
    <row r="287" spans="1:82" s="51" customFormat="1" ht="37" customHeight="1" x14ac:dyDescent="0.2">
      <c r="A287" s="51">
        <v>284</v>
      </c>
      <c r="B287" s="51">
        <v>211</v>
      </c>
      <c r="C287" s="51" t="s">
        <v>199</v>
      </c>
      <c r="D287" s="57">
        <v>1</v>
      </c>
      <c r="E287" s="124">
        <v>1</v>
      </c>
      <c r="F287" s="124">
        <v>1</v>
      </c>
      <c r="G287" s="124"/>
      <c r="H287" s="124"/>
      <c r="I287" s="124">
        <v>1</v>
      </c>
      <c r="J287" s="124"/>
      <c r="K287" s="58"/>
      <c r="L287" s="124"/>
      <c r="M287" s="124"/>
      <c r="N287" s="124"/>
      <c r="O287" s="124"/>
      <c r="P287" s="124"/>
      <c r="Q287" s="124"/>
      <c r="R287" s="124"/>
      <c r="S287" s="124"/>
      <c r="T287" s="124"/>
      <c r="U287" s="124"/>
      <c r="V287" s="57"/>
      <c r="W287" s="124"/>
      <c r="X287" s="58"/>
      <c r="Y287" s="56" t="s">
        <v>207</v>
      </c>
      <c r="Z287" s="57"/>
      <c r="AA287" s="124"/>
      <c r="AB287" s="124"/>
      <c r="AC287" s="124"/>
      <c r="AD287" s="124"/>
      <c r="AE287" s="124"/>
      <c r="AF287" s="58"/>
      <c r="AG287" s="124"/>
      <c r="AH287" s="124"/>
      <c r="AI287" s="124"/>
      <c r="AJ287" s="124"/>
      <c r="AK287" s="124"/>
      <c r="AL287" s="124"/>
      <c r="AM287" s="57"/>
      <c r="AN287" s="124"/>
      <c r="AO287" s="124"/>
      <c r="AP287" s="124"/>
      <c r="AQ287" s="124"/>
      <c r="AR287" s="124"/>
      <c r="AS287" s="124"/>
      <c r="AT287" s="124"/>
      <c r="AU287" s="124"/>
      <c r="AV287" s="58"/>
      <c r="AW287" s="124"/>
      <c r="AX287" s="124"/>
      <c r="AY287" s="124"/>
      <c r="AZ287" s="124"/>
      <c r="BA287" s="124"/>
      <c r="BB287" s="124"/>
      <c r="BC287" s="124"/>
      <c r="BD287" s="124"/>
      <c r="BE287" s="124"/>
      <c r="BF287" s="124">
        <v>1</v>
      </c>
      <c r="BG287" s="124"/>
      <c r="BH287" s="58"/>
      <c r="BI287" s="124"/>
      <c r="BJ287" s="124"/>
      <c r="BK287" s="124"/>
      <c r="BL287" s="124"/>
      <c r="BM287" s="124"/>
      <c r="BN287" s="58"/>
      <c r="BO287" s="124"/>
      <c r="BP287" s="124">
        <v>1</v>
      </c>
      <c r="BQ287" s="124"/>
      <c r="BR287" s="124">
        <v>1</v>
      </c>
      <c r="BS287" s="124"/>
      <c r="BT287" s="58">
        <v>1</v>
      </c>
      <c r="BU287" s="75" t="s">
        <v>1456</v>
      </c>
      <c r="BW287" s="59"/>
      <c r="BX287" s="59"/>
      <c r="BY287" s="59"/>
      <c r="BZ287" s="59"/>
      <c r="CA287" s="59"/>
      <c r="CB287" s="59"/>
      <c r="CC287" s="59"/>
      <c r="CD287" s="59"/>
    </row>
    <row r="288" spans="1:82" s="51" customFormat="1" ht="37" customHeight="1" x14ac:dyDescent="0.2">
      <c r="A288" s="51">
        <v>285</v>
      </c>
      <c r="B288" s="51">
        <v>212</v>
      </c>
      <c r="C288" s="51" t="s">
        <v>199</v>
      </c>
      <c r="D288" s="57">
        <v>1</v>
      </c>
      <c r="E288" s="124">
        <v>1</v>
      </c>
      <c r="F288" s="124">
        <v>1</v>
      </c>
      <c r="G288" s="124"/>
      <c r="H288" s="124"/>
      <c r="I288" s="124">
        <v>1</v>
      </c>
      <c r="J288" s="124"/>
      <c r="K288" s="58"/>
      <c r="L288" s="124"/>
      <c r="M288" s="124"/>
      <c r="N288" s="124"/>
      <c r="O288" s="124"/>
      <c r="P288" s="124"/>
      <c r="Q288" s="124"/>
      <c r="R288" s="124"/>
      <c r="S288" s="124"/>
      <c r="T288" s="124"/>
      <c r="U288" s="124"/>
      <c r="V288" s="57"/>
      <c r="W288" s="124"/>
      <c r="X288" s="58"/>
      <c r="Y288" s="56" t="s">
        <v>208</v>
      </c>
      <c r="Z288" s="57"/>
      <c r="AA288" s="124"/>
      <c r="AB288" s="124"/>
      <c r="AC288" s="124"/>
      <c r="AD288" s="124"/>
      <c r="AE288" s="124"/>
      <c r="AF288" s="58"/>
      <c r="AG288" s="124"/>
      <c r="AH288" s="124"/>
      <c r="AI288" s="124"/>
      <c r="AJ288" s="124"/>
      <c r="AK288" s="124"/>
      <c r="AL288" s="124"/>
      <c r="AM288" s="57"/>
      <c r="AN288" s="124"/>
      <c r="AO288" s="124"/>
      <c r="AP288" s="124"/>
      <c r="AQ288" s="124"/>
      <c r="AR288" s="124"/>
      <c r="AS288" s="124"/>
      <c r="AT288" s="124"/>
      <c r="AU288" s="124"/>
      <c r="AV288" s="58"/>
      <c r="AW288" s="124">
        <v>1</v>
      </c>
      <c r="AX288" s="124"/>
      <c r="AY288" s="124"/>
      <c r="AZ288" s="124"/>
      <c r="BA288" s="124"/>
      <c r="BB288" s="124"/>
      <c r="BC288" s="124"/>
      <c r="BD288" s="124"/>
      <c r="BE288" s="124"/>
      <c r="BF288" s="124"/>
      <c r="BG288" s="124"/>
      <c r="BH288" s="58"/>
      <c r="BI288" s="124"/>
      <c r="BJ288" s="124"/>
      <c r="BK288" s="124"/>
      <c r="BL288" s="124"/>
      <c r="BM288" s="124"/>
      <c r="BN288" s="58"/>
      <c r="BO288" s="124"/>
      <c r="BP288" s="124">
        <v>1</v>
      </c>
      <c r="BQ288" s="124"/>
      <c r="BR288" s="124">
        <v>1</v>
      </c>
      <c r="BS288" s="124"/>
      <c r="BT288" s="58">
        <v>1</v>
      </c>
      <c r="BU288" s="75" t="s">
        <v>1457</v>
      </c>
      <c r="BW288" s="59"/>
      <c r="BX288" s="59"/>
      <c r="BY288" s="59"/>
      <c r="BZ288" s="59"/>
      <c r="CA288" s="59"/>
      <c r="CB288" s="59"/>
      <c r="CC288" s="59"/>
      <c r="CD288" s="59"/>
    </row>
    <row r="289" spans="1:82" s="51" customFormat="1" ht="37" customHeight="1" x14ac:dyDescent="0.2">
      <c r="A289" s="51">
        <v>286</v>
      </c>
      <c r="B289" s="51" t="s">
        <v>232</v>
      </c>
      <c r="C289" s="51" t="s">
        <v>199</v>
      </c>
      <c r="D289" s="57">
        <v>1</v>
      </c>
      <c r="E289" s="124">
        <v>1</v>
      </c>
      <c r="F289" s="124">
        <v>1</v>
      </c>
      <c r="G289" s="124"/>
      <c r="H289" s="124"/>
      <c r="I289" s="124">
        <v>1</v>
      </c>
      <c r="J289" s="124"/>
      <c r="K289" s="58"/>
      <c r="L289" s="124"/>
      <c r="M289" s="124"/>
      <c r="N289" s="124"/>
      <c r="O289" s="124"/>
      <c r="P289" s="124"/>
      <c r="Q289" s="124">
        <v>1</v>
      </c>
      <c r="R289" s="124"/>
      <c r="S289" s="124"/>
      <c r="T289" s="124">
        <v>1</v>
      </c>
      <c r="U289" s="124"/>
      <c r="V289" s="57"/>
      <c r="W289" s="124"/>
      <c r="X289" s="58"/>
      <c r="Y289" s="56" t="s">
        <v>208</v>
      </c>
      <c r="Z289" s="57"/>
      <c r="AA289" s="124"/>
      <c r="AB289" s="124"/>
      <c r="AC289" s="124"/>
      <c r="AD289" s="124"/>
      <c r="AE289" s="124"/>
      <c r="AF289" s="58"/>
      <c r="AG289" s="124"/>
      <c r="AH289" s="124"/>
      <c r="AI289" s="124"/>
      <c r="AJ289" s="124"/>
      <c r="AK289" s="124"/>
      <c r="AL289" s="124"/>
      <c r="AM289" s="57"/>
      <c r="AN289" s="124"/>
      <c r="AO289" s="124"/>
      <c r="AP289" s="124"/>
      <c r="AQ289" s="124"/>
      <c r="AR289" s="124"/>
      <c r="AS289" s="124"/>
      <c r="AT289" s="124"/>
      <c r="AU289" s="124"/>
      <c r="AV289" s="58"/>
      <c r="AW289" s="124">
        <v>1</v>
      </c>
      <c r="AX289" s="124"/>
      <c r="AY289" s="124"/>
      <c r="AZ289" s="124"/>
      <c r="BA289" s="124"/>
      <c r="BB289" s="124"/>
      <c r="BC289" s="124"/>
      <c r="BD289" s="124"/>
      <c r="BE289" s="124"/>
      <c r="BF289" s="124"/>
      <c r="BG289" s="124"/>
      <c r="BH289" s="58"/>
      <c r="BI289" s="124"/>
      <c r="BJ289" s="124"/>
      <c r="BK289" s="124"/>
      <c r="BL289" s="124"/>
      <c r="BM289" s="124"/>
      <c r="BN289" s="58"/>
      <c r="BO289" s="124"/>
      <c r="BP289" s="124">
        <v>1</v>
      </c>
      <c r="BQ289" s="124"/>
      <c r="BR289" s="124">
        <v>1</v>
      </c>
      <c r="BS289" s="124"/>
      <c r="BT289" s="58">
        <v>1</v>
      </c>
      <c r="BU289" s="68"/>
      <c r="BW289" s="59"/>
      <c r="BX289" s="59"/>
      <c r="BY289" s="59"/>
      <c r="BZ289" s="59"/>
      <c r="CA289" s="59"/>
      <c r="CB289" s="59"/>
      <c r="CC289" s="59"/>
      <c r="CD289" s="59"/>
    </row>
    <row r="290" spans="1:82" s="51" customFormat="1" ht="37" customHeight="1" x14ac:dyDescent="0.2">
      <c r="A290" s="51">
        <v>287</v>
      </c>
      <c r="B290" s="51">
        <v>213</v>
      </c>
      <c r="C290" s="51" t="s">
        <v>199</v>
      </c>
      <c r="D290" s="57">
        <v>1</v>
      </c>
      <c r="E290" s="124">
        <v>1</v>
      </c>
      <c r="F290" s="124">
        <v>1</v>
      </c>
      <c r="G290" s="124"/>
      <c r="H290" s="124">
        <v>1</v>
      </c>
      <c r="I290" s="124">
        <v>1</v>
      </c>
      <c r="J290" s="124"/>
      <c r="K290" s="58"/>
      <c r="L290" s="124"/>
      <c r="M290" s="124"/>
      <c r="N290" s="124"/>
      <c r="O290" s="124"/>
      <c r="P290" s="124"/>
      <c r="Q290" s="124"/>
      <c r="R290" s="124"/>
      <c r="S290" s="124"/>
      <c r="T290" s="124"/>
      <c r="U290" s="124"/>
      <c r="V290" s="57"/>
      <c r="W290" s="124"/>
      <c r="X290" s="58"/>
      <c r="Y290" s="56" t="s">
        <v>209</v>
      </c>
      <c r="Z290" s="57"/>
      <c r="AA290" s="124"/>
      <c r="AB290" s="124"/>
      <c r="AC290" s="124"/>
      <c r="AD290" s="124"/>
      <c r="AE290" s="124"/>
      <c r="AF290" s="58"/>
      <c r="AG290" s="124"/>
      <c r="AH290" s="124"/>
      <c r="AI290" s="124"/>
      <c r="AJ290" s="124"/>
      <c r="AK290" s="124"/>
      <c r="AL290" s="124"/>
      <c r="AM290" s="57"/>
      <c r="AN290" s="124"/>
      <c r="AO290" s="124"/>
      <c r="AP290" s="124"/>
      <c r="AQ290" s="124"/>
      <c r="AR290" s="124"/>
      <c r="AS290" s="124"/>
      <c r="AT290" s="124"/>
      <c r="AU290" s="124"/>
      <c r="AV290" s="58"/>
      <c r="AW290" s="124"/>
      <c r="AX290" s="124"/>
      <c r="AY290" s="124"/>
      <c r="AZ290" s="124"/>
      <c r="BA290" s="124"/>
      <c r="BB290" s="124"/>
      <c r="BC290" s="124"/>
      <c r="BD290" s="124">
        <v>1</v>
      </c>
      <c r="BE290" s="124"/>
      <c r="BF290" s="124"/>
      <c r="BG290" s="124"/>
      <c r="BH290" s="58"/>
      <c r="BI290" s="124"/>
      <c r="BJ290" s="124"/>
      <c r="BK290" s="124"/>
      <c r="BL290" s="124"/>
      <c r="BM290" s="124"/>
      <c r="BN290" s="58"/>
      <c r="BO290" s="124"/>
      <c r="BP290" s="124">
        <v>1</v>
      </c>
      <c r="BQ290" s="124"/>
      <c r="BR290" s="124">
        <v>1</v>
      </c>
      <c r="BS290" s="124"/>
      <c r="BT290" s="58">
        <v>1</v>
      </c>
      <c r="BU290" s="75" t="s">
        <v>1458</v>
      </c>
      <c r="BW290" s="59"/>
      <c r="BX290" s="59"/>
      <c r="BY290" s="59"/>
      <c r="BZ290" s="59"/>
      <c r="CA290" s="59"/>
      <c r="CB290" s="59"/>
      <c r="CC290" s="59"/>
      <c r="CD290" s="59"/>
    </row>
    <row r="291" spans="1:82" s="51" customFormat="1" ht="37" customHeight="1" x14ac:dyDescent="0.2">
      <c r="A291" s="51">
        <v>288</v>
      </c>
      <c r="B291" s="51" t="s">
        <v>233</v>
      </c>
      <c r="C291" s="51" t="s">
        <v>199</v>
      </c>
      <c r="D291" s="57">
        <v>1</v>
      </c>
      <c r="E291" s="124">
        <v>1</v>
      </c>
      <c r="F291" s="124">
        <v>1</v>
      </c>
      <c r="G291" s="124">
        <v>1</v>
      </c>
      <c r="H291" s="124"/>
      <c r="I291" s="124">
        <v>1</v>
      </c>
      <c r="J291" s="124"/>
      <c r="K291" s="58"/>
      <c r="L291" s="124"/>
      <c r="M291" s="124"/>
      <c r="N291" s="124">
        <v>1</v>
      </c>
      <c r="O291" s="124">
        <v>1</v>
      </c>
      <c r="P291" s="124">
        <v>1</v>
      </c>
      <c r="Q291" s="124">
        <v>1</v>
      </c>
      <c r="R291" s="124">
        <v>1</v>
      </c>
      <c r="S291" s="124"/>
      <c r="T291" s="124"/>
      <c r="U291" s="124"/>
      <c r="V291" s="57"/>
      <c r="W291" s="124"/>
      <c r="X291" s="58"/>
      <c r="Y291" s="56" t="s">
        <v>209</v>
      </c>
      <c r="Z291" s="57"/>
      <c r="AA291" s="124"/>
      <c r="AB291" s="124"/>
      <c r="AC291" s="124"/>
      <c r="AD291" s="124"/>
      <c r="AE291" s="124"/>
      <c r="AF291" s="58"/>
      <c r="AG291" s="124"/>
      <c r="AH291" s="124"/>
      <c r="AI291" s="124"/>
      <c r="AJ291" s="124"/>
      <c r="AK291" s="124"/>
      <c r="AL291" s="124"/>
      <c r="AM291" s="57"/>
      <c r="AN291" s="124"/>
      <c r="AO291" s="124"/>
      <c r="AP291" s="124"/>
      <c r="AQ291" s="124"/>
      <c r="AR291" s="124"/>
      <c r="AS291" s="124"/>
      <c r="AT291" s="124"/>
      <c r="AU291" s="124"/>
      <c r="AV291" s="58"/>
      <c r="AW291" s="124"/>
      <c r="AX291" s="124"/>
      <c r="AY291" s="124"/>
      <c r="AZ291" s="124"/>
      <c r="BA291" s="124"/>
      <c r="BB291" s="124"/>
      <c r="BC291" s="124"/>
      <c r="BD291" s="124">
        <v>1</v>
      </c>
      <c r="BE291" s="124"/>
      <c r="BF291" s="124"/>
      <c r="BG291" s="124"/>
      <c r="BH291" s="58"/>
      <c r="BI291" s="124"/>
      <c r="BJ291" s="124"/>
      <c r="BK291" s="124"/>
      <c r="BL291" s="124"/>
      <c r="BM291" s="124"/>
      <c r="BN291" s="58"/>
      <c r="BO291" s="124">
        <v>1</v>
      </c>
      <c r="BP291" s="124">
        <v>1</v>
      </c>
      <c r="BQ291" s="124"/>
      <c r="BR291" s="124">
        <v>1</v>
      </c>
      <c r="BS291" s="124">
        <v>1</v>
      </c>
      <c r="BT291" s="58"/>
      <c r="BU291" s="68"/>
      <c r="BW291" s="59"/>
      <c r="BX291" s="59"/>
      <c r="BY291" s="59"/>
      <c r="BZ291" s="59"/>
      <c r="CA291" s="59"/>
      <c r="CB291" s="59"/>
      <c r="CC291" s="59"/>
      <c r="CD291" s="59"/>
    </row>
    <row r="292" spans="1:82" s="51" customFormat="1" ht="37" customHeight="1" x14ac:dyDescent="0.2">
      <c r="A292" s="51">
        <v>289</v>
      </c>
      <c r="B292" s="51" t="s">
        <v>181</v>
      </c>
      <c r="C292" s="51" t="s">
        <v>199</v>
      </c>
      <c r="D292" s="57">
        <v>1</v>
      </c>
      <c r="E292" s="124">
        <v>1</v>
      </c>
      <c r="F292" s="124">
        <v>1</v>
      </c>
      <c r="G292" s="124"/>
      <c r="H292" s="124"/>
      <c r="I292" s="124">
        <v>1</v>
      </c>
      <c r="J292" s="124"/>
      <c r="K292" s="58"/>
      <c r="L292" s="124"/>
      <c r="M292" s="124"/>
      <c r="N292" s="124">
        <v>1</v>
      </c>
      <c r="O292" s="124">
        <v>1</v>
      </c>
      <c r="P292" s="124"/>
      <c r="Q292" s="124"/>
      <c r="R292" s="124"/>
      <c r="S292" s="124"/>
      <c r="T292" s="124"/>
      <c r="U292" s="124"/>
      <c r="V292" s="57"/>
      <c r="W292" s="124"/>
      <c r="X292" s="58"/>
      <c r="Y292" s="56" t="s">
        <v>209</v>
      </c>
      <c r="Z292" s="57"/>
      <c r="AA292" s="124"/>
      <c r="AB292" s="124"/>
      <c r="AC292" s="124"/>
      <c r="AD292" s="124"/>
      <c r="AE292" s="124"/>
      <c r="AF292" s="58"/>
      <c r="AG292" s="124"/>
      <c r="AH292" s="124"/>
      <c r="AI292" s="124"/>
      <c r="AJ292" s="124"/>
      <c r="AK292" s="124"/>
      <c r="AL292" s="124"/>
      <c r="AM292" s="57"/>
      <c r="AN292" s="124"/>
      <c r="AO292" s="124"/>
      <c r="AP292" s="124"/>
      <c r="AQ292" s="124"/>
      <c r="AR292" s="124"/>
      <c r="AS292" s="124"/>
      <c r="AT292" s="124"/>
      <c r="AU292" s="124"/>
      <c r="AV292" s="58"/>
      <c r="AW292" s="124"/>
      <c r="AX292" s="124"/>
      <c r="AY292" s="124"/>
      <c r="AZ292" s="124"/>
      <c r="BA292" s="124"/>
      <c r="BB292" s="124"/>
      <c r="BC292" s="124"/>
      <c r="BD292" s="124">
        <v>1</v>
      </c>
      <c r="BE292" s="124"/>
      <c r="BF292" s="124"/>
      <c r="BG292" s="124"/>
      <c r="BH292" s="58"/>
      <c r="BI292" s="124"/>
      <c r="BJ292" s="124"/>
      <c r="BK292" s="124"/>
      <c r="BL292" s="124"/>
      <c r="BM292" s="124"/>
      <c r="BN292" s="58"/>
      <c r="BO292" s="124">
        <v>1</v>
      </c>
      <c r="BP292" s="124">
        <v>1</v>
      </c>
      <c r="BQ292" s="124"/>
      <c r="BR292" s="124">
        <v>1</v>
      </c>
      <c r="BS292" s="124"/>
      <c r="BT292" s="58">
        <v>1</v>
      </c>
      <c r="BU292" s="68"/>
      <c r="BW292" s="59"/>
      <c r="BX292" s="59"/>
      <c r="BY292" s="59"/>
      <c r="BZ292" s="59"/>
      <c r="CA292" s="59"/>
      <c r="CB292" s="59"/>
      <c r="CC292" s="59"/>
      <c r="CD292" s="59"/>
    </row>
    <row r="293" spans="1:82" s="51" customFormat="1" ht="37" customHeight="1" x14ac:dyDescent="0.2">
      <c r="A293" s="51">
        <v>290</v>
      </c>
      <c r="B293" s="51">
        <v>214</v>
      </c>
      <c r="C293" s="51" t="s">
        <v>199</v>
      </c>
      <c r="D293" s="57">
        <v>1</v>
      </c>
      <c r="E293" s="124">
        <v>1</v>
      </c>
      <c r="F293" s="124">
        <v>1</v>
      </c>
      <c r="G293" s="124"/>
      <c r="H293" s="124"/>
      <c r="I293" s="124">
        <v>1</v>
      </c>
      <c r="J293" s="124"/>
      <c r="K293" s="58"/>
      <c r="L293" s="124"/>
      <c r="M293" s="124"/>
      <c r="N293" s="124"/>
      <c r="O293" s="124"/>
      <c r="P293" s="124"/>
      <c r="Q293" s="124"/>
      <c r="R293" s="124"/>
      <c r="S293" s="124"/>
      <c r="T293" s="124"/>
      <c r="U293" s="124"/>
      <c r="V293" s="57"/>
      <c r="W293" s="124"/>
      <c r="X293" s="58"/>
      <c r="Y293" s="56" t="s">
        <v>210</v>
      </c>
      <c r="Z293" s="57"/>
      <c r="AA293" s="124"/>
      <c r="AB293" s="124"/>
      <c r="AC293" s="124"/>
      <c r="AD293" s="124"/>
      <c r="AE293" s="124"/>
      <c r="AF293" s="58"/>
      <c r="AG293" s="124"/>
      <c r="AH293" s="124"/>
      <c r="AI293" s="124"/>
      <c r="AJ293" s="124"/>
      <c r="AK293" s="124"/>
      <c r="AL293" s="124"/>
      <c r="AM293" s="57"/>
      <c r="AN293" s="124"/>
      <c r="AO293" s="124"/>
      <c r="AP293" s="124"/>
      <c r="AQ293" s="124"/>
      <c r="AR293" s="124"/>
      <c r="AS293" s="124"/>
      <c r="AT293" s="124"/>
      <c r="AU293" s="124"/>
      <c r="AV293" s="58"/>
      <c r="AW293" s="124"/>
      <c r="AX293" s="124"/>
      <c r="AY293" s="124"/>
      <c r="AZ293" s="124"/>
      <c r="BA293" s="124"/>
      <c r="BB293" s="124"/>
      <c r="BC293" s="124"/>
      <c r="BD293" s="124">
        <v>1</v>
      </c>
      <c r="BE293" s="124"/>
      <c r="BF293" s="124"/>
      <c r="BG293" s="124"/>
      <c r="BH293" s="58"/>
      <c r="BI293" s="124"/>
      <c r="BJ293" s="124"/>
      <c r="BK293" s="124"/>
      <c r="BL293" s="124"/>
      <c r="BM293" s="124"/>
      <c r="BN293" s="58"/>
      <c r="BO293" s="124"/>
      <c r="BP293" s="124">
        <v>1</v>
      </c>
      <c r="BQ293" s="124"/>
      <c r="BR293" s="124">
        <v>1</v>
      </c>
      <c r="BS293" s="124"/>
      <c r="BT293" s="58">
        <v>1</v>
      </c>
      <c r="BU293" s="75" t="s">
        <v>1459</v>
      </c>
      <c r="BW293" s="59"/>
      <c r="BX293" s="59"/>
      <c r="BY293" s="59"/>
      <c r="BZ293" s="59"/>
      <c r="CA293" s="59"/>
      <c r="CB293" s="59"/>
      <c r="CC293" s="59"/>
      <c r="CD293" s="59"/>
    </row>
    <row r="294" spans="1:82" s="51" customFormat="1" ht="37" customHeight="1" x14ac:dyDescent="0.2">
      <c r="A294" s="51">
        <v>291</v>
      </c>
      <c r="B294" s="51">
        <v>215</v>
      </c>
      <c r="C294" s="51" t="s">
        <v>199</v>
      </c>
      <c r="D294" s="57">
        <v>1</v>
      </c>
      <c r="E294" s="124">
        <v>1</v>
      </c>
      <c r="F294" s="124">
        <v>1</v>
      </c>
      <c r="G294" s="124"/>
      <c r="H294" s="124"/>
      <c r="I294" s="124">
        <v>1</v>
      </c>
      <c r="J294" s="124"/>
      <c r="K294" s="58"/>
      <c r="L294" s="124"/>
      <c r="M294" s="124"/>
      <c r="N294" s="124"/>
      <c r="O294" s="124"/>
      <c r="P294" s="124"/>
      <c r="Q294" s="124"/>
      <c r="R294" s="124"/>
      <c r="S294" s="124"/>
      <c r="T294" s="124"/>
      <c r="U294" s="124"/>
      <c r="V294" s="57"/>
      <c r="W294" s="124"/>
      <c r="X294" s="58"/>
      <c r="Y294" s="56" t="s">
        <v>211</v>
      </c>
      <c r="Z294" s="57"/>
      <c r="AA294" s="124"/>
      <c r="AB294" s="124"/>
      <c r="AC294" s="124"/>
      <c r="AD294" s="124"/>
      <c r="AE294" s="124"/>
      <c r="AF294" s="58"/>
      <c r="AG294" s="124"/>
      <c r="AH294" s="124"/>
      <c r="AI294" s="124"/>
      <c r="AJ294" s="124"/>
      <c r="AK294" s="124"/>
      <c r="AL294" s="124"/>
      <c r="AM294" s="57"/>
      <c r="AN294" s="124"/>
      <c r="AO294" s="124"/>
      <c r="AP294" s="124"/>
      <c r="AQ294" s="124"/>
      <c r="AR294" s="124"/>
      <c r="AS294" s="124"/>
      <c r="AT294" s="124"/>
      <c r="AU294" s="124"/>
      <c r="AV294" s="58"/>
      <c r="AW294" s="124"/>
      <c r="AX294" s="124"/>
      <c r="AY294" s="124"/>
      <c r="AZ294" s="124"/>
      <c r="BA294" s="124"/>
      <c r="BB294" s="124"/>
      <c r="BC294" s="124"/>
      <c r="BD294" s="124"/>
      <c r="BE294" s="124"/>
      <c r="BF294" s="124"/>
      <c r="BG294" s="124">
        <v>1</v>
      </c>
      <c r="BH294" s="58"/>
      <c r="BI294" s="124"/>
      <c r="BJ294" s="124"/>
      <c r="BK294" s="124"/>
      <c r="BL294" s="124"/>
      <c r="BM294" s="124"/>
      <c r="BN294" s="58"/>
      <c r="BO294" s="124"/>
      <c r="BP294" s="124">
        <v>1</v>
      </c>
      <c r="BQ294" s="124"/>
      <c r="BR294" s="124">
        <v>1</v>
      </c>
      <c r="BS294" s="124"/>
      <c r="BT294" s="58">
        <v>1</v>
      </c>
      <c r="BU294" s="75" t="s">
        <v>1460</v>
      </c>
      <c r="BW294" s="59"/>
      <c r="BX294" s="59"/>
      <c r="BY294" s="59"/>
      <c r="BZ294" s="59"/>
      <c r="CA294" s="59"/>
      <c r="CB294" s="59"/>
      <c r="CC294" s="59"/>
      <c r="CD294" s="59"/>
    </row>
    <row r="295" spans="1:82" s="51" customFormat="1" ht="37" customHeight="1" x14ac:dyDescent="0.2">
      <c r="A295" s="51">
        <v>292</v>
      </c>
      <c r="B295" s="51" t="s">
        <v>234</v>
      </c>
      <c r="C295" s="51" t="s">
        <v>199</v>
      </c>
      <c r="D295" s="57">
        <v>1</v>
      </c>
      <c r="E295" s="124">
        <v>1</v>
      </c>
      <c r="F295" s="124">
        <v>1</v>
      </c>
      <c r="G295" s="124"/>
      <c r="H295" s="124"/>
      <c r="I295" s="124">
        <v>1</v>
      </c>
      <c r="J295" s="124"/>
      <c r="K295" s="58">
        <v>1</v>
      </c>
      <c r="L295" s="124"/>
      <c r="M295" s="124"/>
      <c r="N295" s="124"/>
      <c r="O295" s="124"/>
      <c r="P295" s="124">
        <v>1</v>
      </c>
      <c r="Q295" s="124"/>
      <c r="R295" s="124">
        <v>1</v>
      </c>
      <c r="S295" s="124"/>
      <c r="T295" s="124"/>
      <c r="U295" s="124"/>
      <c r="V295" s="57"/>
      <c r="W295" s="124"/>
      <c r="X295" s="58"/>
      <c r="Y295" s="56" t="s">
        <v>212</v>
      </c>
      <c r="Z295" s="57"/>
      <c r="AA295" s="124"/>
      <c r="AB295" s="124"/>
      <c r="AC295" s="124"/>
      <c r="AD295" s="124"/>
      <c r="AE295" s="124"/>
      <c r="AF295" s="58"/>
      <c r="AG295" s="124"/>
      <c r="AH295" s="124"/>
      <c r="AI295" s="124"/>
      <c r="AJ295" s="124"/>
      <c r="AK295" s="124"/>
      <c r="AL295" s="124"/>
      <c r="AM295" s="57"/>
      <c r="AN295" s="124"/>
      <c r="AO295" s="124"/>
      <c r="AP295" s="124"/>
      <c r="AQ295" s="124"/>
      <c r="AR295" s="124"/>
      <c r="AS295" s="124"/>
      <c r="AT295" s="124"/>
      <c r="AU295" s="124"/>
      <c r="AV295" s="58"/>
      <c r="AW295" s="124"/>
      <c r="AX295" s="124"/>
      <c r="AY295" s="124"/>
      <c r="AZ295" s="124"/>
      <c r="BA295" s="124"/>
      <c r="BB295" s="124"/>
      <c r="BC295" s="124"/>
      <c r="BD295" s="124"/>
      <c r="BE295" s="124"/>
      <c r="BF295" s="124"/>
      <c r="BG295" s="124">
        <v>1</v>
      </c>
      <c r="BH295" s="58"/>
      <c r="BI295" s="124"/>
      <c r="BJ295" s="124"/>
      <c r="BK295" s="124"/>
      <c r="BL295" s="124"/>
      <c r="BM295" s="124"/>
      <c r="BN295" s="58"/>
      <c r="BO295" s="124">
        <v>1</v>
      </c>
      <c r="BP295" s="124">
        <v>1</v>
      </c>
      <c r="BQ295" s="124"/>
      <c r="BR295" s="124">
        <v>1</v>
      </c>
      <c r="BS295" s="124"/>
      <c r="BT295" s="58">
        <v>1</v>
      </c>
      <c r="BU295" s="68"/>
      <c r="BW295" s="59"/>
      <c r="BX295" s="59"/>
      <c r="BY295" s="59"/>
      <c r="BZ295" s="59"/>
      <c r="CA295" s="59"/>
      <c r="CB295" s="59"/>
      <c r="CC295" s="59"/>
      <c r="CD295" s="59"/>
    </row>
    <row r="296" spans="1:82" s="51" customFormat="1" ht="37" customHeight="1" x14ac:dyDescent="0.2">
      <c r="A296" s="51">
        <v>293</v>
      </c>
      <c r="B296" s="51" t="s">
        <v>179</v>
      </c>
      <c r="C296" s="51" t="s">
        <v>199</v>
      </c>
      <c r="D296" s="57">
        <v>1</v>
      </c>
      <c r="E296" s="124">
        <v>1</v>
      </c>
      <c r="F296" s="124">
        <v>1</v>
      </c>
      <c r="G296" s="124">
        <v>1</v>
      </c>
      <c r="H296" s="124">
        <v>1</v>
      </c>
      <c r="I296" s="124">
        <v>1</v>
      </c>
      <c r="J296" s="124"/>
      <c r="K296" s="58"/>
      <c r="L296" s="124"/>
      <c r="M296" s="124"/>
      <c r="N296" s="124"/>
      <c r="O296" s="124">
        <v>1</v>
      </c>
      <c r="P296" s="124"/>
      <c r="Q296" s="124"/>
      <c r="R296" s="124">
        <v>1</v>
      </c>
      <c r="S296" s="124"/>
      <c r="T296" s="124"/>
      <c r="U296" s="124"/>
      <c r="V296" s="57"/>
      <c r="W296" s="124"/>
      <c r="X296" s="58"/>
      <c r="Y296" s="56" t="s">
        <v>211</v>
      </c>
      <c r="Z296" s="57"/>
      <c r="AA296" s="124"/>
      <c r="AB296" s="124"/>
      <c r="AC296" s="124"/>
      <c r="AD296" s="124"/>
      <c r="AE296" s="124"/>
      <c r="AF296" s="58"/>
      <c r="AG296" s="124"/>
      <c r="AH296" s="124"/>
      <c r="AI296" s="124"/>
      <c r="AJ296" s="124"/>
      <c r="AK296" s="124"/>
      <c r="AL296" s="124"/>
      <c r="AM296" s="57"/>
      <c r="AN296" s="124"/>
      <c r="AO296" s="124"/>
      <c r="AP296" s="124"/>
      <c r="AQ296" s="124"/>
      <c r="AR296" s="124"/>
      <c r="AS296" s="124"/>
      <c r="AT296" s="124"/>
      <c r="AU296" s="124"/>
      <c r="AV296" s="58"/>
      <c r="AW296" s="124"/>
      <c r="AX296" s="124"/>
      <c r="AY296" s="124"/>
      <c r="AZ296" s="124"/>
      <c r="BA296" s="124"/>
      <c r="BB296" s="124"/>
      <c r="BC296" s="124"/>
      <c r="BD296" s="124"/>
      <c r="BE296" s="124"/>
      <c r="BF296" s="124"/>
      <c r="BG296" s="124">
        <v>1</v>
      </c>
      <c r="BH296" s="58"/>
      <c r="BI296" s="124"/>
      <c r="BJ296" s="124"/>
      <c r="BK296" s="124"/>
      <c r="BL296" s="124"/>
      <c r="BM296" s="124"/>
      <c r="BN296" s="58"/>
      <c r="BO296" s="124">
        <v>1</v>
      </c>
      <c r="BP296" s="124">
        <v>1</v>
      </c>
      <c r="BQ296" s="124"/>
      <c r="BR296" s="124">
        <v>1</v>
      </c>
      <c r="BS296" s="124"/>
      <c r="BT296" s="58">
        <v>1</v>
      </c>
      <c r="BU296" s="68"/>
      <c r="BW296" s="59"/>
      <c r="BX296" s="59"/>
      <c r="BY296" s="59"/>
      <c r="BZ296" s="59"/>
      <c r="CA296" s="59"/>
      <c r="CB296" s="59"/>
      <c r="CC296" s="59"/>
      <c r="CD296" s="59"/>
    </row>
    <row r="297" spans="1:82" s="51" customFormat="1" ht="37" customHeight="1" x14ac:dyDescent="0.2">
      <c r="A297" s="51">
        <v>294</v>
      </c>
      <c r="B297" s="51" t="s">
        <v>180</v>
      </c>
      <c r="C297" s="51" t="s">
        <v>199</v>
      </c>
      <c r="D297" s="57">
        <v>1</v>
      </c>
      <c r="E297" s="124">
        <v>1</v>
      </c>
      <c r="F297" s="124">
        <v>1</v>
      </c>
      <c r="G297" s="124"/>
      <c r="H297" s="124"/>
      <c r="I297" s="124">
        <v>1</v>
      </c>
      <c r="J297" s="124"/>
      <c r="K297" s="58"/>
      <c r="L297" s="124"/>
      <c r="M297" s="124"/>
      <c r="N297" s="124">
        <v>1</v>
      </c>
      <c r="O297" s="124"/>
      <c r="P297" s="124"/>
      <c r="Q297" s="124">
        <v>1</v>
      </c>
      <c r="R297" s="124"/>
      <c r="S297" s="124"/>
      <c r="T297" s="124">
        <v>1</v>
      </c>
      <c r="U297" s="124"/>
      <c r="V297" s="57"/>
      <c r="W297" s="124"/>
      <c r="X297" s="58"/>
      <c r="Y297" s="56" t="s">
        <v>211</v>
      </c>
      <c r="Z297" s="57"/>
      <c r="AA297" s="124"/>
      <c r="AB297" s="124"/>
      <c r="AC297" s="124"/>
      <c r="AD297" s="124"/>
      <c r="AE297" s="124"/>
      <c r="AF297" s="58"/>
      <c r="AG297" s="124"/>
      <c r="AH297" s="124"/>
      <c r="AI297" s="124"/>
      <c r="AJ297" s="124"/>
      <c r="AK297" s="124"/>
      <c r="AL297" s="124"/>
      <c r="AM297" s="57"/>
      <c r="AN297" s="124"/>
      <c r="AO297" s="124"/>
      <c r="AP297" s="124"/>
      <c r="AQ297" s="124"/>
      <c r="AR297" s="124"/>
      <c r="AS297" s="124"/>
      <c r="AT297" s="124"/>
      <c r="AU297" s="124"/>
      <c r="AV297" s="58"/>
      <c r="AW297" s="124"/>
      <c r="AX297" s="124"/>
      <c r="AY297" s="124"/>
      <c r="AZ297" s="124"/>
      <c r="BA297" s="124"/>
      <c r="BB297" s="124"/>
      <c r="BC297" s="124"/>
      <c r="BD297" s="124"/>
      <c r="BE297" s="124"/>
      <c r="BF297" s="124"/>
      <c r="BG297" s="124">
        <v>1</v>
      </c>
      <c r="BH297" s="58"/>
      <c r="BI297" s="124"/>
      <c r="BJ297" s="124"/>
      <c r="BK297" s="124"/>
      <c r="BL297" s="124"/>
      <c r="BM297" s="124"/>
      <c r="BN297" s="58"/>
      <c r="BO297" s="124"/>
      <c r="BP297" s="124">
        <v>1</v>
      </c>
      <c r="BQ297" s="124"/>
      <c r="BR297" s="124">
        <v>1</v>
      </c>
      <c r="BS297" s="124"/>
      <c r="BT297" s="58">
        <v>1</v>
      </c>
      <c r="BU297" s="68"/>
      <c r="BW297" s="59"/>
      <c r="BX297" s="59"/>
      <c r="BY297" s="59"/>
      <c r="BZ297" s="59"/>
      <c r="CA297" s="59"/>
      <c r="CB297" s="59"/>
      <c r="CC297" s="59"/>
      <c r="CD297" s="59"/>
    </row>
    <row r="298" spans="1:82" s="51" customFormat="1" ht="37" customHeight="1" x14ac:dyDescent="0.2">
      <c r="A298" s="51">
        <v>295</v>
      </c>
      <c r="B298" s="51">
        <v>216</v>
      </c>
      <c r="C298" s="51" t="s">
        <v>199</v>
      </c>
      <c r="D298" s="57">
        <v>1</v>
      </c>
      <c r="E298" s="124">
        <v>1</v>
      </c>
      <c r="F298" s="124">
        <v>1</v>
      </c>
      <c r="G298" s="124"/>
      <c r="H298" s="124"/>
      <c r="I298" s="124">
        <v>1</v>
      </c>
      <c r="J298" s="124"/>
      <c r="K298" s="58"/>
      <c r="L298" s="124"/>
      <c r="M298" s="124"/>
      <c r="N298" s="124"/>
      <c r="O298" s="124"/>
      <c r="P298" s="124"/>
      <c r="Q298" s="124"/>
      <c r="R298" s="124"/>
      <c r="S298" s="124"/>
      <c r="T298" s="124"/>
      <c r="U298" s="124"/>
      <c r="V298" s="57"/>
      <c r="W298" s="124"/>
      <c r="X298" s="58"/>
      <c r="Y298" s="56" t="s">
        <v>213</v>
      </c>
      <c r="Z298" s="57"/>
      <c r="AA298" s="124"/>
      <c r="AB298" s="124"/>
      <c r="AC298" s="124"/>
      <c r="AD298" s="124"/>
      <c r="AE298" s="124"/>
      <c r="AF298" s="58"/>
      <c r="AG298" s="124"/>
      <c r="AH298" s="124"/>
      <c r="AI298" s="124"/>
      <c r="AJ298" s="124"/>
      <c r="AK298" s="124"/>
      <c r="AL298" s="124"/>
      <c r="AM298" s="57"/>
      <c r="AN298" s="124"/>
      <c r="AO298" s="124"/>
      <c r="AP298" s="124"/>
      <c r="AQ298" s="124"/>
      <c r="AR298" s="124"/>
      <c r="AS298" s="124"/>
      <c r="AT298" s="124"/>
      <c r="AU298" s="124"/>
      <c r="AV298" s="58"/>
      <c r="AW298" s="124"/>
      <c r="AX298" s="124"/>
      <c r="AY298" s="124"/>
      <c r="AZ298" s="124"/>
      <c r="BA298" s="124"/>
      <c r="BB298" s="124"/>
      <c r="BC298" s="124"/>
      <c r="BD298" s="124"/>
      <c r="BE298" s="124">
        <v>1</v>
      </c>
      <c r="BF298" s="124"/>
      <c r="BG298" s="124"/>
      <c r="BH298" s="58"/>
      <c r="BI298" s="124"/>
      <c r="BJ298" s="124"/>
      <c r="BK298" s="124"/>
      <c r="BL298" s="124"/>
      <c r="BM298" s="124"/>
      <c r="BN298" s="58"/>
      <c r="BO298" s="124"/>
      <c r="BP298" s="124">
        <v>1</v>
      </c>
      <c r="BQ298" s="124"/>
      <c r="BR298" s="124">
        <v>1</v>
      </c>
      <c r="BS298" s="124"/>
      <c r="BT298" s="58">
        <v>1</v>
      </c>
      <c r="BU298" s="75" t="s">
        <v>1461</v>
      </c>
      <c r="BW298" s="59"/>
      <c r="BX298" s="59"/>
      <c r="BY298" s="59"/>
      <c r="BZ298" s="59"/>
      <c r="CA298" s="59"/>
      <c r="CB298" s="59"/>
      <c r="CC298" s="59"/>
      <c r="CD298" s="59"/>
    </row>
    <row r="299" spans="1:82" s="51" customFormat="1" ht="37" customHeight="1" x14ac:dyDescent="0.2">
      <c r="A299" s="51">
        <v>296</v>
      </c>
      <c r="B299" s="51" t="s">
        <v>235</v>
      </c>
      <c r="C299" s="51" t="s">
        <v>199</v>
      </c>
      <c r="D299" s="57">
        <v>1</v>
      </c>
      <c r="E299" s="124">
        <v>1</v>
      </c>
      <c r="F299" s="124">
        <v>1</v>
      </c>
      <c r="G299" s="124"/>
      <c r="H299" s="124">
        <v>1</v>
      </c>
      <c r="I299" s="124">
        <v>1</v>
      </c>
      <c r="J299" s="124"/>
      <c r="K299" s="58"/>
      <c r="L299" s="124"/>
      <c r="M299" s="124"/>
      <c r="N299" s="124">
        <v>1</v>
      </c>
      <c r="O299" s="124"/>
      <c r="P299" s="124">
        <v>1</v>
      </c>
      <c r="Q299" s="124"/>
      <c r="R299" s="124"/>
      <c r="S299" s="124"/>
      <c r="T299" s="124"/>
      <c r="U299" s="124"/>
      <c r="V299" s="57"/>
      <c r="W299" s="124"/>
      <c r="X299" s="58"/>
      <c r="Y299" s="56" t="s">
        <v>213</v>
      </c>
      <c r="Z299" s="57"/>
      <c r="AA299" s="124"/>
      <c r="AB299" s="124"/>
      <c r="AC299" s="124"/>
      <c r="AD299" s="124"/>
      <c r="AE299" s="124"/>
      <c r="AF299" s="58"/>
      <c r="AG299" s="124"/>
      <c r="AH299" s="124"/>
      <c r="AI299" s="124"/>
      <c r="AJ299" s="124"/>
      <c r="AK299" s="124"/>
      <c r="AL299" s="124"/>
      <c r="AM299" s="57"/>
      <c r="AN299" s="124"/>
      <c r="AO299" s="124"/>
      <c r="AP299" s="124"/>
      <c r="AQ299" s="124"/>
      <c r="AR299" s="124"/>
      <c r="AS299" s="124"/>
      <c r="AT299" s="124"/>
      <c r="AU299" s="124"/>
      <c r="AV299" s="58"/>
      <c r="AW299" s="124"/>
      <c r="AX299" s="124"/>
      <c r="AY299" s="124"/>
      <c r="AZ299" s="124"/>
      <c r="BA299" s="124"/>
      <c r="BB299" s="124"/>
      <c r="BC299" s="124"/>
      <c r="BD299" s="124"/>
      <c r="BE299" s="124">
        <v>1</v>
      </c>
      <c r="BF299" s="124"/>
      <c r="BG299" s="124"/>
      <c r="BH299" s="58"/>
      <c r="BI299" s="124"/>
      <c r="BJ299" s="124"/>
      <c r="BK299" s="124"/>
      <c r="BL299" s="124"/>
      <c r="BM299" s="124"/>
      <c r="BN299" s="58"/>
      <c r="BO299" s="124">
        <v>1</v>
      </c>
      <c r="BP299" s="124">
        <v>1</v>
      </c>
      <c r="BQ299" s="124"/>
      <c r="BR299" s="124">
        <v>1</v>
      </c>
      <c r="BS299" s="124">
        <v>1</v>
      </c>
      <c r="BT299" s="58"/>
      <c r="BU299" s="68"/>
      <c r="BW299" s="59"/>
      <c r="BX299" s="59"/>
      <c r="BY299" s="59"/>
      <c r="BZ299" s="59"/>
      <c r="CA299" s="59"/>
      <c r="CB299" s="59"/>
      <c r="CC299" s="59"/>
      <c r="CD299" s="59"/>
    </row>
    <row r="300" spans="1:82" s="51" customFormat="1" ht="37" customHeight="1" x14ac:dyDescent="0.2">
      <c r="A300" s="51">
        <v>297</v>
      </c>
      <c r="B300" s="51" t="s">
        <v>178</v>
      </c>
      <c r="C300" s="51" t="s">
        <v>199</v>
      </c>
      <c r="D300" s="57">
        <v>1</v>
      </c>
      <c r="E300" s="124">
        <v>1</v>
      </c>
      <c r="F300" s="124">
        <v>1</v>
      </c>
      <c r="G300" s="124"/>
      <c r="H300" s="124"/>
      <c r="I300" s="124">
        <v>1</v>
      </c>
      <c r="J300" s="124"/>
      <c r="K300" s="58"/>
      <c r="L300" s="124"/>
      <c r="M300" s="124"/>
      <c r="N300" s="124">
        <v>1</v>
      </c>
      <c r="O300" s="124"/>
      <c r="P300" s="124">
        <v>1</v>
      </c>
      <c r="Q300" s="124"/>
      <c r="R300" s="124">
        <v>1</v>
      </c>
      <c r="S300" s="124"/>
      <c r="T300" s="124"/>
      <c r="U300" s="124"/>
      <c r="V300" s="57"/>
      <c r="W300" s="124"/>
      <c r="X300" s="58"/>
      <c r="Y300" s="56" t="s">
        <v>213</v>
      </c>
      <c r="Z300" s="57"/>
      <c r="AA300" s="124"/>
      <c r="AB300" s="124"/>
      <c r="AC300" s="124"/>
      <c r="AD300" s="124"/>
      <c r="AE300" s="124"/>
      <c r="AF300" s="58"/>
      <c r="AG300" s="124"/>
      <c r="AH300" s="124"/>
      <c r="AI300" s="124"/>
      <c r="AJ300" s="124"/>
      <c r="AK300" s="124"/>
      <c r="AL300" s="124"/>
      <c r="AM300" s="57"/>
      <c r="AN300" s="124"/>
      <c r="AO300" s="124"/>
      <c r="AP300" s="124"/>
      <c r="AQ300" s="124"/>
      <c r="AR300" s="124"/>
      <c r="AS300" s="124"/>
      <c r="AT300" s="124"/>
      <c r="AU300" s="124"/>
      <c r="AV300" s="58"/>
      <c r="AW300" s="124"/>
      <c r="AX300" s="124"/>
      <c r="AY300" s="124"/>
      <c r="AZ300" s="124"/>
      <c r="BA300" s="124"/>
      <c r="BB300" s="124"/>
      <c r="BC300" s="124"/>
      <c r="BD300" s="124"/>
      <c r="BE300" s="124">
        <v>1</v>
      </c>
      <c r="BF300" s="124"/>
      <c r="BG300" s="124"/>
      <c r="BH300" s="58"/>
      <c r="BI300" s="124"/>
      <c r="BJ300" s="124"/>
      <c r="BK300" s="124"/>
      <c r="BL300" s="124"/>
      <c r="BM300" s="124"/>
      <c r="BN300" s="58"/>
      <c r="BO300" s="124">
        <v>1</v>
      </c>
      <c r="BP300" s="124">
        <v>1</v>
      </c>
      <c r="BQ300" s="124"/>
      <c r="BR300" s="124">
        <v>1</v>
      </c>
      <c r="BS300" s="124"/>
      <c r="BT300" s="58">
        <v>1</v>
      </c>
      <c r="BW300" s="59"/>
      <c r="BX300" s="59"/>
      <c r="BY300" s="59"/>
      <c r="BZ300" s="59"/>
      <c r="CA300" s="59"/>
      <c r="CB300" s="59"/>
      <c r="CC300" s="59"/>
      <c r="CD300" s="59"/>
    </row>
    <row r="301" spans="1:82" s="51" customFormat="1" ht="37" customHeight="1" x14ac:dyDescent="0.2">
      <c r="A301" s="51">
        <v>298</v>
      </c>
      <c r="B301" s="51">
        <v>217</v>
      </c>
      <c r="C301" s="51" t="s">
        <v>200</v>
      </c>
      <c r="D301" s="57">
        <v>1</v>
      </c>
      <c r="E301" s="124"/>
      <c r="F301" s="124"/>
      <c r="G301" s="124"/>
      <c r="H301" s="124">
        <v>1</v>
      </c>
      <c r="I301" s="124">
        <v>1</v>
      </c>
      <c r="J301" s="124"/>
      <c r="K301" s="58"/>
      <c r="L301" s="124"/>
      <c r="M301" s="124"/>
      <c r="N301" s="124"/>
      <c r="O301" s="124"/>
      <c r="P301" s="124">
        <v>1</v>
      </c>
      <c r="Q301" s="124"/>
      <c r="R301" s="124"/>
      <c r="S301" s="124">
        <v>1</v>
      </c>
      <c r="T301" s="124"/>
      <c r="U301" s="124"/>
      <c r="V301" s="57"/>
      <c r="W301" s="124"/>
      <c r="X301" s="58"/>
      <c r="Y301" s="56" t="s">
        <v>214</v>
      </c>
      <c r="Z301" s="57"/>
      <c r="AA301" s="124"/>
      <c r="AB301" s="124"/>
      <c r="AC301" s="124"/>
      <c r="AD301" s="124"/>
      <c r="AE301" s="124"/>
      <c r="AF301" s="58"/>
      <c r="AG301" s="124"/>
      <c r="AH301" s="124"/>
      <c r="AI301" s="124"/>
      <c r="AJ301" s="124"/>
      <c r="AK301" s="124"/>
      <c r="AL301" s="124"/>
      <c r="AM301" s="57"/>
      <c r="AN301" s="124"/>
      <c r="AO301" s="124"/>
      <c r="AP301" s="124"/>
      <c r="AQ301" s="124">
        <v>1</v>
      </c>
      <c r="AR301" s="124">
        <v>1</v>
      </c>
      <c r="AS301" s="124"/>
      <c r="AT301" s="124"/>
      <c r="AU301" s="124"/>
      <c r="AV301" s="58"/>
      <c r="AW301" s="124"/>
      <c r="AX301" s="124"/>
      <c r="AY301" s="124"/>
      <c r="AZ301" s="124"/>
      <c r="BA301" s="124"/>
      <c r="BB301" s="124"/>
      <c r="BC301" s="124"/>
      <c r="BD301" s="124"/>
      <c r="BE301" s="124"/>
      <c r="BF301" s="124"/>
      <c r="BG301" s="124"/>
      <c r="BH301" s="58"/>
      <c r="BI301" s="124"/>
      <c r="BJ301" s="124"/>
      <c r="BK301" s="124"/>
      <c r="BL301" s="124"/>
      <c r="BM301" s="124"/>
      <c r="BN301" s="58"/>
      <c r="BO301" s="124">
        <v>1</v>
      </c>
      <c r="BP301" s="124">
        <v>1</v>
      </c>
      <c r="BQ301" s="124"/>
      <c r="BR301" s="124">
        <v>1</v>
      </c>
      <c r="BS301" s="124"/>
      <c r="BT301" s="58">
        <v>1</v>
      </c>
      <c r="BU301" s="75" t="s">
        <v>1462</v>
      </c>
      <c r="BW301" s="59"/>
      <c r="BX301" s="59"/>
      <c r="BY301" s="59"/>
      <c r="BZ301" s="59"/>
      <c r="CA301" s="59"/>
      <c r="CB301" s="59"/>
      <c r="CC301" s="59"/>
      <c r="CD301" s="59"/>
    </row>
    <row r="302" spans="1:82" s="51" customFormat="1" ht="37" customHeight="1" x14ac:dyDescent="0.2">
      <c r="A302" s="51">
        <v>299</v>
      </c>
      <c r="B302" s="51">
        <v>218</v>
      </c>
      <c r="C302" s="51" t="s">
        <v>200</v>
      </c>
      <c r="D302" s="57">
        <v>1</v>
      </c>
      <c r="E302" s="124">
        <v>1</v>
      </c>
      <c r="F302" s="124"/>
      <c r="G302" s="124">
        <v>1</v>
      </c>
      <c r="H302" s="124">
        <v>1</v>
      </c>
      <c r="I302" s="124">
        <v>1</v>
      </c>
      <c r="J302" s="124"/>
      <c r="K302" s="58"/>
      <c r="L302" s="124"/>
      <c r="M302" s="124"/>
      <c r="N302" s="124">
        <v>1</v>
      </c>
      <c r="O302" s="124"/>
      <c r="P302" s="124">
        <v>1</v>
      </c>
      <c r="Q302" s="124"/>
      <c r="R302" s="124"/>
      <c r="S302" s="124"/>
      <c r="T302" s="124"/>
      <c r="U302" s="124"/>
      <c r="V302" s="57"/>
      <c r="W302" s="124"/>
      <c r="X302" s="58"/>
      <c r="Y302" s="56" t="s">
        <v>215</v>
      </c>
      <c r="Z302" s="57"/>
      <c r="AA302" s="124"/>
      <c r="AB302" s="124"/>
      <c r="AC302" s="124"/>
      <c r="AD302" s="124"/>
      <c r="AE302" s="124"/>
      <c r="AF302" s="58"/>
      <c r="AG302" s="124"/>
      <c r="AH302" s="124"/>
      <c r="AI302" s="124"/>
      <c r="AJ302" s="124"/>
      <c r="AK302" s="124"/>
      <c r="AL302" s="124"/>
      <c r="AM302" s="57"/>
      <c r="AN302" s="124"/>
      <c r="AO302" s="124"/>
      <c r="AP302" s="124"/>
      <c r="AQ302" s="124">
        <v>1</v>
      </c>
      <c r="AR302" s="124"/>
      <c r="AS302" s="124"/>
      <c r="AT302" s="124"/>
      <c r="AU302" s="124"/>
      <c r="AV302" s="58">
        <v>1</v>
      </c>
      <c r="AW302" s="124"/>
      <c r="AX302" s="124"/>
      <c r="AY302" s="124"/>
      <c r="AZ302" s="124"/>
      <c r="BA302" s="124"/>
      <c r="BB302" s="124"/>
      <c r="BC302" s="124"/>
      <c r="BD302" s="124"/>
      <c r="BE302" s="124"/>
      <c r="BF302" s="124"/>
      <c r="BG302" s="124"/>
      <c r="BH302" s="58"/>
      <c r="BI302" s="124"/>
      <c r="BJ302" s="124"/>
      <c r="BK302" s="124"/>
      <c r="BL302" s="124"/>
      <c r="BM302" s="124"/>
      <c r="BN302" s="58"/>
      <c r="BO302" s="124">
        <v>1</v>
      </c>
      <c r="BP302" s="124">
        <v>1</v>
      </c>
      <c r="BQ302" s="124"/>
      <c r="BR302" s="124">
        <v>1</v>
      </c>
      <c r="BS302" s="124"/>
      <c r="BT302" s="58">
        <v>1</v>
      </c>
      <c r="BU302" s="75" t="s">
        <v>1463</v>
      </c>
      <c r="BW302" s="59"/>
      <c r="BX302" s="59"/>
      <c r="BY302" s="59"/>
      <c r="BZ302" s="59"/>
      <c r="CA302" s="59"/>
      <c r="CB302" s="59"/>
      <c r="CC302" s="59"/>
      <c r="CD302" s="59"/>
    </row>
    <row r="303" spans="1:82" s="51" customFormat="1" ht="37" customHeight="1" x14ac:dyDescent="0.2">
      <c r="A303" s="51">
        <v>300</v>
      </c>
      <c r="B303" s="51">
        <v>219</v>
      </c>
      <c r="C303" s="51" t="s">
        <v>200</v>
      </c>
      <c r="D303" s="57">
        <v>1</v>
      </c>
      <c r="E303" s="124"/>
      <c r="F303" s="124"/>
      <c r="G303" s="124">
        <v>1</v>
      </c>
      <c r="H303" s="124"/>
      <c r="I303" s="124">
        <v>1</v>
      </c>
      <c r="J303" s="124"/>
      <c r="K303" s="58"/>
      <c r="L303" s="124"/>
      <c r="M303" s="124"/>
      <c r="N303" s="124">
        <v>1</v>
      </c>
      <c r="O303" s="124"/>
      <c r="P303" s="124">
        <v>1</v>
      </c>
      <c r="Q303" s="124"/>
      <c r="R303" s="124"/>
      <c r="S303" s="124">
        <v>1</v>
      </c>
      <c r="T303" s="124"/>
      <c r="U303" s="124"/>
      <c r="V303" s="57"/>
      <c r="W303" s="124"/>
      <c r="X303" s="58"/>
      <c r="Y303" s="56" t="s">
        <v>81</v>
      </c>
      <c r="Z303" s="57"/>
      <c r="AA303" s="124"/>
      <c r="AB303" s="124"/>
      <c r="AC303" s="124"/>
      <c r="AD303" s="124"/>
      <c r="AE303" s="124"/>
      <c r="AF303" s="58"/>
      <c r="AG303" s="124"/>
      <c r="AH303" s="124"/>
      <c r="AI303" s="124"/>
      <c r="AJ303" s="124"/>
      <c r="AK303" s="124"/>
      <c r="AL303" s="124"/>
      <c r="AM303" s="57"/>
      <c r="AN303" s="124"/>
      <c r="AO303" s="124"/>
      <c r="AP303" s="124"/>
      <c r="AQ303" s="124"/>
      <c r="AR303" s="124"/>
      <c r="AS303" s="124"/>
      <c r="AT303" s="124"/>
      <c r="AU303" s="124"/>
      <c r="AV303" s="58">
        <v>1</v>
      </c>
      <c r="AW303" s="124"/>
      <c r="AX303" s="124"/>
      <c r="AY303" s="124"/>
      <c r="AZ303" s="124"/>
      <c r="BA303" s="124"/>
      <c r="BB303" s="124"/>
      <c r="BC303" s="124"/>
      <c r="BD303" s="124"/>
      <c r="BE303" s="124"/>
      <c r="BF303" s="124"/>
      <c r="BG303" s="124"/>
      <c r="BH303" s="58"/>
      <c r="BI303" s="124"/>
      <c r="BJ303" s="124"/>
      <c r="BK303" s="124"/>
      <c r="BL303" s="124"/>
      <c r="BM303" s="124"/>
      <c r="BN303" s="58"/>
      <c r="BO303" s="124">
        <v>1</v>
      </c>
      <c r="BP303" s="124">
        <v>1</v>
      </c>
      <c r="BQ303" s="124"/>
      <c r="BR303" s="124">
        <v>1</v>
      </c>
      <c r="BS303" s="124"/>
      <c r="BT303" s="58">
        <v>1</v>
      </c>
      <c r="BU303" s="75" t="s">
        <v>1464</v>
      </c>
      <c r="BW303" s="59"/>
      <c r="BX303" s="59"/>
      <c r="BY303" s="59"/>
      <c r="BZ303" s="59"/>
      <c r="CA303" s="59"/>
      <c r="CB303" s="59"/>
      <c r="CC303" s="59"/>
      <c r="CD303" s="59"/>
    </row>
    <row r="304" spans="1:82" s="51" customFormat="1" ht="37" customHeight="1" x14ac:dyDescent="0.2">
      <c r="A304" s="51">
        <v>301</v>
      </c>
      <c r="B304" s="51">
        <v>220</v>
      </c>
      <c r="C304" s="51" t="s">
        <v>200</v>
      </c>
      <c r="D304" s="57">
        <v>1</v>
      </c>
      <c r="E304" s="124">
        <v>1</v>
      </c>
      <c r="F304" s="124"/>
      <c r="G304" s="124">
        <v>1</v>
      </c>
      <c r="H304" s="124"/>
      <c r="I304" s="124">
        <v>1</v>
      </c>
      <c r="J304" s="124"/>
      <c r="K304" s="58"/>
      <c r="L304" s="124"/>
      <c r="M304" s="124"/>
      <c r="N304" s="124"/>
      <c r="O304" s="124"/>
      <c r="P304" s="124">
        <v>1</v>
      </c>
      <c r="Q304" s="124"/>
      <c r="R304" s="124"/>
      <c r="S304" s="124">
        <v>1</v>
      </c>
      <c r="T304" s="124"/>
      <c r="U304" s="124"/>
      <c r="V304" s="57"/>
      <c r="W304" s="124"/>
      <c r="X304" s="58"/>
      <c r="Y304" s="56" t="s">
        <v>81</v>
      </c>
      <c r="Z304" s="57"/>
      <c r="AA304" s="124"/>
      <c r="AB304" s="124"/>
      <c r="AC304" s="124"/>
      <c r="AD304" s="124"/>
      <c r="AE304" s="124"/>
      <c r="AF304" s="58"/>
      <c r="AG304" s="124"/>
      <c r="AH304" s="124"/>
      <c r="AI304" s="124"/>
      <c r="AJ304" s="124"/>
      <c r="AK304" s="124"/>
      <c r="AL304" s="124"/>
      <c r="AM304" s="57"/>
      <c r="AN304" s="124"/>
      <c r="AO304" s="124"/>
      <c r="AP304" s="124"/>
      <c r="AQ304" s="124"/>
      <c r="AR304" s="124"/>
      <c r="AS304" s="124"/>
      <c r="AT304" s="124"/>
      <c r="AU304" s="124"/>
      <c r="AV304" s="58">
        <v>1</v>
      </c>
      <c r="AW304" s="124"/>
      <c r="AX304" s="124"/>
      <c r="AY304" s="124"/>
      <c r="AZ304" s="124"/>
      <c r="BA304" s="124"/>
      <c r="BB304" s="124"/>
      <c r="BC304" s="124"/>
      <c r="BD304" s="124"/>
      <c r="BE304" s="124"/>
      <c r="BF304" s="124"/>
      <c r="BG304" s="124"/>
      <c r="BH304" s="58"/>
      <c r="BI304" s="124"/>
      <c r="BJ304" s="124"/>
      <c r="BK304" s="124"/>
      <c r="BL304" s="124"/>
      <c r="BM304" s="124"/>
      <c r="BN304" s="58"/>
      <c r="BO304" s="124">
        <v>1</v>
      </c>
      <c r="BP304" s="124">
        <v>1</v>
      </c>
      <c r="BQ304" s="124"/>
      <c r="BR304" s="124">
        <v>1</v>
      </c>
      <c r="BS304" s="124"/>
      <c r="BT304" s="58"/>
      <c r="BU304" s="75" t="s">
        <v>1465</v>
      </c>
      <c r="BW304" s="59"/>
      <c r="BX304" s="59"/>
      <c r="BY304" s="59"/>
      <c r="BZ304" s="59"/>
      <c r="CA304" s="59"/>
      <c r="CB304" s="59"/>
      <c r="CC304" s="59"/>
      <c r="CD304" s="59"/>
    </row>
    <row r="305" spans="1:84" s="51" customFormat="1" ht="37" customHeight="1" x14ac:dyDescent="0.2">
      <c r="A305" s="51">
        <v>302</v>
      </c>
      <c r="B305" s="51">
        <v>221</v>
      </c>
      <c r="C305" s="51" t="s">
        <v>200</v>
      </c>
      <c r="D305" s="57">
        <v>1</v>
      </c>
      <c r="E305" s="124">
        <v>1</v>
      </c>
      <c r="F305" s="124"/>
      <c r="G305" s="124">
        <v>1</v>
      </c>
      <c r="H305" s="124"/>
      <c r="I305" s="124">
        <v>1</v>
      </c>
      <c r="J305" s="124"/>
      <c r="K305" s="58"/>
      <c r="L305" s="124"/>
      <c r="M305" s="124"/>
      <c r="N305" s="124">
        <v>1</v>
      </c>
      <c r="O305" s="124"/>
      <c r="P305" s="124">
        <v>1</v>
      </c>
      <c r="Q305" s="124"/>
      <c r="R305" s="124"/>
      <c r="S305" s="124">
        <v>1</v>
      </c>
      <c r="T305" s="124"/>
      <c r="U305" s="124"/>
      <c r="V305" s="57"/>
      <c r="W305" s="124"/>
      <c r="X305" s="58"/>
      <c r="Y305" s="56" t="s">
        <v>81</v>
      </c>
      <c r="Z305" s="57"/>
      <c r="AA305" s="124"/>
      <c r="AB305" s="124"/>
      <c r="AC305" s="124"/>
      <c r="AD305" s="124"/>
      <c r="AE305" s="124"/>
      <c r="AF305" s="58"/>
      <c r="AG305" s="124"/>
      <c r="AH305" s="124"/>
      <c r="AI305" s="124"/>
      <c r="AJ305" s="124"/>
      <c r="AK305" s="124"/>
      <c r="AL305" s="124"/>
      <c r="AM305" s="57"/>
      <c r="AN305" s="124"/>
      <c r="AO305" s="124"/>
      <c r="AP305" s="124"/>
      <c r="AQ305" s="124"/>
      <c r="AR305" s="124"/>
      <c r="AS305" s="124"/>
      <c r="AT305" s="124"/>
      <c r="AU305" s="124"/>
      <c r="AV305" s="58">
        <v>1</v>
      </c>
      <c r="AW305" s="124"/>
      <c r="AX305" s="124"/>
      <c r="AY305" s="124"/>
      <c r="AZ305" s="124"/>
      <c r="BA305" s="124"/>
      <c r="BB305" s="124"/>
      <c r="BC305" s="124"/>
      <c r="BD305" s="124"/>
      <c r="BE305" s="124"/>
      <c r="BF305" s="124"/>
      <c r="BG305" s="124"/>
      <c r="BH305" s="58"/>
      <c r="BI305" s="124"/>
      <c r="BJ305" s="124"/>
      <c r="BK305" s="124"/>
      <c r="BL305" s="124"/>
      <c r="BM305" s="124"/>
      <c r="BN305" s="58"/>
      <c r="BO305" s="124">
        <v>1</v>
      </c>
      <c r="BP305" s="124">
        <v>1</v>
      </c>
      <c r="BQ305" s="124"/>
      <c r="BR305" s="124">
        <v>1</v>
      </c>
      <c r="BS305" s="124"/>
      <c r="BT305" s="58">
        <v>1</v>
      </c>
      <c r="BU305" s="75" t="s">
        <v>1466</v>
      </c>
      <c r="BW305" s="59"/>
      <c r="BX305" s="59"/>
      <c r="BY305" s="59"/>
      <c r="BZ305" s="59"/>
      <c r="CA305" s="59"/>
      <c r="CB305" s="59"/>
      <c r="CC305" s="59"/>
      <c r="CD305" s="59"/>
    </row>
    <row r="306" spans="1:84" s="51" customFormat="1" ht="37" customHeight="1" x14ac:dyDescent="0.2">
      <c r="A306" s="51">
        <v>303</v>
      </c>
      <c r="B306" s="51">
        <v>222</v>
      </c>
      <c r="C306" s="51" t="s">
        <v>200</v>
      </c>
      <c r="D306" s="57">
        <v>1</v>
      </c>
      <c r="E306" s="124"/>
      <c r="F306" s="124"/>
      <c r="G306" s="124">
        <v>1</v>
      </c>
      <c r="H306" s="124"/>
      <c r="I306" s="124">
        <v>1</v>
      </c>
      <c r="J306" s="124"/>
      <c r="K306" s="58">
        <v>1</v>
      </c>
      <c r="L306" s="124"/>
      <c r="M306" s="124"/>
      <c r="N306" s="124"/>
      <c r="O306" s="124"/>
      <c r="P306" s="124">
        <v>1</v>
      </c>
      <c r="Q306" s="124"/>
      <c r="R306" s="124"/>
      <c r="S306" s="124">
        <v>1</v>
      </c>
      <c r="T306" s="124"/>
      <c r="U306" s="124"/>
      <c r="V306" s="57"/>
      <c r="W306" s="124"/>
      <c r="X306" s="58"/>
      <c r="Y306" s="56" t="s">
        <v>216</v>
      </c>
      <c r="Z306" s="57"/>
      <c r="AA306" s="124"/>
      <c r="AB306" s="124"/>
      <c r="AC306" s="124"/>
      <c r="AD306" s="124"/>
      <c r="AE306" s="124"/>
      <c r="AF306" s="58"/>
      <c r="AG306" s="124"/>
      <c r="AH306" s="124"/>
      <c r="AI306" s="124"/>
      <c r="AJ306" s="124"/>
      <c r="AK306" s="124"/>
      <c r="AL306" s="124"/>
      <c r="AM306" s="57"/>
      <c r="AN306" s="124"/>
      <c r="AO306" s="124"/>
      <c r="AP306" s="124"/>
      <c r="AQ306" s="124"/>
      <c r="AR306" s="124"/>
      <c r="AS306" s="124"/>
      <c r="AT306" s="124"/>
      <c r="AU306" s="124"/>
      <c r="AV306" s="58">
        <v>1</v>
      </c>
      <c r="AW306" s="124"/>
      <c r="AX306" s="124"/>
      <c r="AY306" s="124"/>
      <c r="AZ306" s="124"/>
      <c r="BA306" s="124"/>
      <c r="BB306" s="124"/>
      <c r="BC306" s="124"/>
      <c r="BD306" s="124"/>
      <c r="BE306" s="124"/>
      <c r="BF306" s="124"/>
      <c r="BG306" s="124"/>
      <c r="BH306" s="58"/>
      <c r="BI306" s="124"/>
      <c r="BJ306" s="124"/>
      <c r="BK306" s="124"/>
      <c r="BL306" s="124"/>
      <c r="BM306" s="124"/>
      <c r="BN306" s="58"/>
      <c r="BO306" s="124">
        <v>1</v>
      </c>
      <c r="BP306" s="124">
        <v>1</v>
      </c>
      <c r="BQ306" s="124"/>
      <c r="BR306" s="124">
        <v>1</v>
      </c>
      <c r="BS306" s="124"/>
      <c r="BT306" s="58">
        <v>1</v>
      </c>
      <c r="BU306" s="75" t="s">
        <v>1467</v>
      </c>
      <c r="BW306" s="59"/>
      <c r="BX306" s="59"/>
      <c r="BY306" s="59"/>
      <c r="BZ306" s="59"/>
      <c r="CA306" s="59"/>
      <c r="CB306" s="59"/>
      <c r="CC306" s="59"/>
      <c r="CD306" s="59"/>
    </row>
    <row r="307" spans="1:84" s="51" customFormat="1" ht="37" customHeight="1" x14ac:dyDescent="0.2">
      <c r="A307" s="51">
        <v>304</v>
      </c>
      <c r="B307" s="51">
        <v>223</v>
      </c>
      <c r="C307" s="51" t="s">
        <v>200</v>
      </c>
      <c r="D307" s="57">
        <v>1</v>
      </c>
      <c r="E307" s="124"/>
      <c r="F307" s="124"/>
      <c r="G307" s="124">
        <v>1</v>
      </c>
      <c r="H307" s="124"/>
      <c r="I307" s="124">
        <v>1</v>
      </c>
      <c r="J307" s="124"/>
      <c r="K307" s="58"/>
      <c r="L307" s="124"/>
      <c r="M307" s="124"/>
      <c r="N307" s="124"/>
      <c r="O307" s="124"/>
      <c r="P307" s="124">
        <v>1</v>
      </c>
      <c r="Q307" s="124"/>
      <c r="R307" s="124"/>
      <c r="S307" s="124">
        <v>1</v>
      </c>
      <c r="T307" s="124"/>
      <c r="U307" s="124"/>
      <c r="V307" s="57"/>
      <c r="W307" s="124"/>
      <c r="X307" s="58"/>
      <c r="Y307" s="56" t="s">
        <v>81</v>
      </c>
      <c r="Z307" s="57"/>
      <c r="AA307" s="124"/>
      <c r="AB307" s="124"/>
      <c r="AC307" s="124"/>
      <c r="AD307" s="124"/>
      <c r="AE307" s="124"/>
      <c r="AF307" s="58"/>
      <c r="AG307" s="124"/>
      <c r="AH307" s="124"/>
      <c r="AI307" s="124"/>
      <c r="AJ307" s="124"/>
      <c r="AK307" s="124"/>
      <c r="AL307" s="124"/>
      <c r="AM307" s="57"/>
      <c r="AN307" s="124"/>
      <c r="AO307" s="124"/>
      <c r="AP307" s="124"/>
      <c r="AQ307" s="124"/>
      <c r="AR307" s="124"/>
      <c r="AS307" s="124"/>
      <c r="AT307" s="124"/>
      <c r="AU307" s="124"/>
      <c r="AV307" s="58">
        <v>1</v>
      </c>
      <c r="AW307" s="124"/>
      <c r="AX307" s="124"/>
      <c r="AY307" s="124"/>
      <c r="AZ307" s="124"/>
      <c r="BA307" s="124"/>
      <c r="BB307" s="124"/>
      <c r="BC307" s="124"/>
      <c r="BD307" s="124"/>
      <c r="BE307" s="124"/>
      <c r="BF307" s="124"/>
      <c r="BG307" s="124"/>
      <c r="BH307" s="58"/>
      <c r="BI307" s="124"/>
      <c r="BJ307" s="124"/>
      <c r="BK307" s="124"/>
      <c r="BL307" s="124"/>
      <c r="BM307" s="124"/>
      <c r="BN307" s="58"/>
      <c r="BO307" s="124">
        <v>1</v>
      </c>
      <c r="BP307" s="124">
        <v>1</v>
      </c>
      <c r="BQ307" s="124"/>
      <c r="BR307" s="124">
        <v>1</v>
      </c>
      <c r="BS307" s="124"/>
      <c r="BT307" s="58">
        <v>1</v>
      </c>
      <c r="BU307" s="75" t="s">
        <v>1468</v>
      </c>
      <c r="BW307" s="59"/>
      <c r="BX307" s="59"/>
      <c r="BY307" s="59"/>
      <c r="BZ307" s="59"/>
      <c r="CA307" s="59"/>
      <c r="CB307" s="59"/>
      <c r="CC307" s="59"/>
      <c r="CD307" s="59"/>
    </row>
    <row r="308" spans="1:84" s="51" customFormat="1" ht="37" customHeight="1" x14ac:dyDescent="0.2">
      <c r="A308" s="51">
        <v>305</v>
      </c>
      <c r="B308" s="51">
        <v>224</v>
      </c>
      <c r="C308" s="51" t="s">
        <v>200</v>
      </c>
      <c r="D308" s="57">
        <v>1</v>
      </c>
      <c r="E308" s="124">
        <v>1</v>
      </c>
      <c r="F308" s="124"/>
      <c r="G308" s="124">
        <v>1</v>
      </c>
      <c r="H308" s="124"/>
      <c r="I308" s="124">
        <v>1</v>
      </c>
      <c r="J308" s="124"/>
      <c r="K308" s="58">
        <v>1</v>
      </c>
      <c r="L308" s="124"/>
      <c r="M308" s="124"/>
      <c r="N308" s="124"/>
      <c r="O308" s="124"/>
      <c r="P308" s="124"/>
      <c r="Q308" s="124"/>
      <c r="R308" s="124"/>
      <c r="S308" s="124"/>
      <c r="T308" s="124"/>
      <c r="U308" s="124"/>
      <c r="V308" s="57">
        <v>1</v>
      </c>
      <c r="W308" s="124"/>
      <c r="X308" s="58"/>
      <c r="Y308" s="56" t="s">
        <v>217</v>
      </c>
      <c r="Z308" s="57"/>
      <c r="AA308" s="124"/>
      <c r="AB308" s="124"/>
      <c r="AC308" s="124"/>
      <c r="AD308" s="124"/>
      <c r="AE308" s="124"/>
      <c r="AF308" s="58"/>
      <c r="AG308" s="124"/>
      <c r="AH308" s="124"/>
      <c r="AI308" s="124"/>
      <c r="AJ308" s="124"/>
      <c r="AK308" s="124"/>
      <c r="AL308" s="124"/>
      <c r="AM308" s="57"/>
      <c r="AN308" s="124"/>
      <c r="AO308" s="124"/>
      <c r="AP308" s="124"/>
      <c r="AQ308" s="124"/>
      <c r="AR308" s="124"/>
      <c r="AS308" s="124"/>
      <c r="AT308" s="124"/>
      <c r="AU308" s="124"/>
      <c r="AV308" s="58"/>
      <c r="AW308" s="124"/>
      <c r="AX308" s="124"/>
      <c r="AY308" s="124"/>
      <c r="AZ308" s="124"/>
      <c r="BA308" s="124"/>
      <c r="BB308" s="124"/>
      <c r="BC308" s="124"/>
      <c r="BD308" s="124"/>
      <c r="BE308" s="124"/>
      <c r="BF308" s="124"/>
      <c r="BG308" s="124"/>
      <c r="BH308" s="58"/>
      <c r="BI308" s="124"/>
      <c r="BJ308" s="124">
        <v>1</v>
      </c>
      <c r="BK308" s="124"/>
      <c r="BL308" s="124"/>
      <c r="BM308" s="124"/>
      <c r="BN308" s="58"/>
      <c r="BO308" s="124">
        <v>1</v>
      </c>
      <c r="BP308" s="124">
        <v>1</v>
      </c>
      <c r="BQ308" s="124"/>
      <c r="BR308" s="124">
        <v>1</v>
      </c>
      <c r="BS308" s="124"/>
      <c r="BT308" s="58">
        <v>1</v>
      </c>
      <c r="BU308" s="75" t="s">
        <v>1469</v>
      </c>
      <c r="BW308" s="59"/>
      <c r="BX308" s="59"/>
      <c r="BY308" s="59"/>
      <c r="BZ308" s="59"/>
      <c r="CA308" s="59"/>
      <c r="CB308" s="59"/>
      <c r="CC308" s="59"/>
      <c r="CD308" s="59"/>
    </row>
    <row r="309" spans="1:84" s="51" customFormat="1" ht="37" customHeight="1" x14ac:dyDescent="0.2">
      <c r="A309" s="51">
        <v>306</v>
      </c>
      <c r="B309" s="51">
        <v>225</v>
      </c>
      <c r="C309" s="51" t="s">
        <v>200</v>
      </c>
      <c r="D309" s="57">
        <v>1</v>
      </c>
      <c r="E309" s="124"/>
      <c r="F309" s="124">
        <v>1</v>
      </c>
      <c r="G309" s="124"/>
      <c r="H309" s="124"/>
      <c r="I309" s="124">
        <v>1</v>
      </c>
      <c r="J309" s="124"/>
      <c r="K309" s="58"/>
      <c r="L309" s="124"/>
      <c r="M309" s="124"/>
      <c r="N309" s="124">
        <v>1</v>
      </c>
      <c r="O309" s="124"/>
      <c r="P309" s="124">
        <v>1</v>
      </c>
      <c r="Q309" s="124"/>
      <c r="R309" s="124"/>
      <c r="S309" s="124"/>
      <c r="T309" s="124"/>
      <c r="U309" s="124"/>
      <c r="V309" s="57"/>
      <c r="W309" s="124"/>
      <c r="X309" s="58"/>
      <c r="Y309" s="56" t="s">
        <v>81</v>
      </c>
      <c r="Z309" s="57"/>
      <c r="AA309" s="124"/>
      <c r="AB309" s="124"/>
      <c r="AC309" s="124"/>
      <c r="AD309" s="124"/>
      <c r="AE309" s="124"/>
      <c r="AF309" s="58"/>
      <c r="AG309" s="124"/>
      <c r="AH309" s="124"/>
      <c r="AI309" s="124"/>
      <c r="AJ309" s="124"/>
      <c r="AK309" s="124"/>
      <c r="AL309" s="124"/>
      <c r="AM309" s="57"/>
      <c r="AN309" s="124"/>
      <c r="AO309" s="124"/>
      <c r="AP309" s="124"/>
      <c r="AQ309" s="124"/>
      <c r="AR309" s="124"/>
      <c r="AS309" s="124"/>
      <c r="AT309" s="124"/>
      <c r="AU309" s="124"/>
      <c r="AV309" s="58">
        <v>1</v>
      </c>
      <c r="AW309" s="124"/>
      <c r="AX309" s="124"/>
      <c r="AY309" s="124"/>
      <c r="AZ309" s="124"/>
      <c r="BA309" s="124"/>
      <c r="BB309" s="124"/>
      <c r="BC309" s="124"/>
      <c r="BD309" s="124"/>
      <c r="BE309" s="124"/>
      <c r="BF309" s="124"/>
      <c r="BG309" s="124"/>
      <c r="BH309" s="58"/>
      <c r="BI309" s="124"/>
      <c r="BJ309" s="124"/>
      <c r="BK309" s="124"/>
      <c r="BL309" s="124"/>
      <c r="BM309" s="124"/>
      <c r="BN309" s="58"/>
      <c r="BO309" s="124">
        <v>1</v>
      </c>
      <c r="BP309" s="124">
        <v>1</v>
      </c>
      <c r="BQ309" s="124"/>
      <c r="BR309" s="124">
        <v>1</v>
      </c>
      <c r="BS309" s="124"/>
      <c r="BT309" s="58">
        <v>1</v>
      </c>
      <c r="BU309" s="75" t="s">
        <v>1470</v>
      </c>
      <c r="BW309" s="59"/>
      <c r="BX309" s="59"/>
      <c r="BY309" s="59"/>
      <c r="BZ309" s="59"/>
      <c r="CA309" s="59"/>
      <c r="CB309" s="59"/>
      <c r="CC309" s="59"/>
      <c r="CD309" s="59"/>
    </row>
    <row r="310" spans="1:84" s="51" customFormat="1" ht="37" customHeight="1" x14ac:dyDescent="0.2">
      <c r="A310" s="51">
        <v>307</v>
      </c>
      <c r="B310" s="51">
        <v>226</v>
      </c>
      <c r="C310" s="51" t="s">
        <v>200</v>
      </c>
      <c r="D310" s="57">
        <v>1</v>
      </c>
      <c r="E310" s="124">
        <v>1</v>
      </c>
      <c r="F310" s="124">
        <v>1</v>
      </c>
      <c r="G310" s="124">
        <v>1</v>
      </c>
      <c r="H310" s="124"/>
      <c r="I310" s="124">
        <v>1</v>
      </c>
      <c r="J310" s="124"/>
      <c r="K310" s="58"/>
      <c r="L310" s="124"/>
      <c r="M310" s="124"/>
      <c r="N310" s="124"/>
      <c r="O310" s="124"/>
      <c r="P310" s="124"/>
      <c r="Q310" s="124"/>
      <c r="R310" s="124"/>
      <c r="S310" s="124"/>
      <c r="T310" s="124"/>
      <c r="U310" s="124"/>
      <c r="V310" s="57"/>
      <c r="W310" s="124"/>
      <c r="X310" s="58"/>
      <c r="Y310" s="56" t="s">
        <v>218</v>
      </c>
      <c r="Z310" s="57"/>
      <c r="AA310" s="124"/>
      <c r="AB310" s="124"/>
      <c r="AC310" s="124"/>
      <c r="AD310" s="124"/>
      <c r="AE310" s="124"/>
      <c r="AF310" s="58"/>
      <c r="AG310" s="124"/>
      <c r="AH310" s="124"/>
      <c r="AI310" s="124"/>
      <c r="AJ310" s="124"/>
      <c r="AK310" s="124"/>
      <c r="AL310" s="124"/>
      <c r="AM310" s="57"/>
      <c r="AN310" s="124"/>
      <c r="AO310" s="124"/>
      <c r="AP310" s="124"/>
      <c r="AQ310" s="124"/>
      <c r="AR310" s="124"/>
      <c r="AS310" s="124"/>
      <c r="AT310" s="124"/>
      <c r="AU310" s="124"/>
      <c r="AV310" s="58"/>
      <c r="AW310" s="124"/>
      <c r="AX310" s="124"/>
      <c r="AY310" s="124"/>
      <c r="AZ310" s="124"/>
      <c r="BA310" s="124"/>
      <c r="BB310" s="124"/>
      <c r="BC310" s="124"/>
      <c r="BD310" s="124"/>
      <c r="BE310" s="124"/>
      <c r="BF310" s="124"/>
      <c r="BG310" s="124"/>
      <c r="BH310" s="58"/>
      <c r="BI310" s="124"/>
      <c r="BJ310" s="124">
        <v>1</v>
      </c>
      <c r="BK310" s="124"/>
      <c r="BL310" s="124"/>
      <c r="BM310" s="124"/>
      <c r="BN310" s="58"/>
      <c r="BO310" s="124">
        <v>1</v>
      </c>
      <c r="BP310" s="124">
        <v>1</v>
      </c>
      <c r="BQ310" s="124"/>
      <c r="BR310" s="124">
        <v>1</v>
      </c>
      <c r="BS310" s="124"/>
      <c r="BT310" s="58">
        <v>1</v>
      </c>
      <c r="BU310" s="75" t="s">
        <v>1471</v>
      </c>
      <c r="BW310" s="59"/>
      <c r="BX310" s="59"/>
      <c r="BY310" s="59"/>
      <c r="BZ310" s="59"/>
      <c r="CA310" s="59"/>
      <c r="CB310" s="59"/>
      <c r="CC310" s="59"/>
      <c r="CD310" s="59"/>
    </row>
    <row r="311" spans="1:84" s="51" customFormat="1" ht="37" customHeight="1" x14ac:dyDescent="0.2">
      <c r="A311" s="51">
        <v>308</v>
      </c>
      <c r="B311" s="51">
        <v>227</v>
      </c>
      <c r="C311" s="51" t="s">
        <v>200</v>
      </c>
      <c r="D311" s="57">
        <v>1</v>
      </c>
      <c r="E311" s="124">
        <v>1</v>
      </c>
      <c r="F311" s="124">
        <v>1</v>
      </c>
      <c r="G311" s="124">
        <v>1</v>
      </c>
      <c r="H311" s="124"/>
      <c r="I311" s="124">
        <v>1</v>
      </c>
      <c r="J311" s="124"/>
      <c r="K311" s="58"/>
      <c r="L311" s="124"/>
      <c r="M311" s="124"/>
      <c r="N311" s="124">
        <v>1</v>
      </c>
      <c r="O311" s="124">
        <v>1</v>
      </c>
      <c r="P311" s="124">
        <v>1</v>
      </c>
      <c r="Q311" s="124"/>
      <c r="R311" s="124"/>
      <c r="S311" s="124"/>
      <c r="T311" s="124"/>
      <c r="U311" s="124"/>
      <c r="V311" s="57"/>
      <c r="W311" s="124"/>
      <c r="X311" s="58"/>
      <c r="Y311" s="56" t="s">
        <v>81</v>
      </c>
      <c r="Z311" s="57"/>
      <c r="AA311" s="124"/>
      <c r="AB311" s="124"/>
      <c r="AC311" s="124"/>
      <c r="AD311" s="124"/>
      <c r="AE311" s="124"/>
      <c r="AF311" s="58"/>
      <c r="AG311" s="124"/>
      <c r="AH311" s="124"/>
      <c r="AI311" s="124"/>
      <c r="AJ311" s="124"/>
      <c r="AK311" s="124"/>
      <c r="AL311" s="124"/>
      <c r="AM311" s="57"/>
      <c r="AN311" s="124"/>
      <c r="AO311" s="124"/>
      <c r="AP311" s="124"/>
      <c r="AQ311" s="124"/>
      <c r="AR311" s="124"/>
      <c r="AS311" s="124"/>
      <c r="AT311" s="124"/>
      <c r="AU311" s="124"/>
      <c r="AV311" s="58">
        <v>1</v>
      </c>
      <c r="AW311" s="124"/>
      <c r="AX311" s="124"/>
      <c r="AY311" s="124"/>
      <c r="AZ311" s="124"/>
      <c r="BA311" s="124"/>
      <c r="BB311" s="124"/>
      <c r="BC311" s="124"/>
      <c r="BD311" s="124"/>
      <c r="BE311" s="124"/>
      <c r="BF311" s="124"/>
      <c r="BG311" s="124"/>
      <c r="BH311" s="58"/>
      <c r="BI311" s="124"/>
      <c r="BJ311" s="124"/>
      <c r="BK311" s="124"/>
      <c r="BL311" s="124"/>
      <c r="BM311" s="124"/>
      <c r="BN311" s="58"/>
      <c r="BO311" s="124">
        <v>1</v>
      </c>
      <c r="BP311" s="124">
        <v>1</v>
      </c>
      <c r="BQ311" s="124"/>
      <c r="BR311" s="124">
        <v>1</v>
      </c>
      <c r="BS311" s="124"/>
      <c r="BT311" s="58">
        <v>1</v>
      </c>
      <c r="BU311" s="75" t="s">
        <v>1472</v>
      </c>
      <c r="BW311" s="59"/>
      <c r="BX311" s="59"/>
      <c r="BY311" s="59"/>
      <c r="BZ311" s="59"/>
      <c r="CA311" s="59"/>
      <c r="CB311" s="59"/>
      <c r="CC311" s="59"/>
      <c r="CD311" s="59"/>
    </row>
    <row r="312" spans="1:84" s="21" customFormat="1" ht="37" customHeight="1" x14ac:dyDescent="0.2">
      <c r="A312" s="409" t="s">
        <v>311</v>
      </c>
      <c r="B312" s="409"/>
      <c r="C312" s="409"/>
      <c r="D312" s="191">
        <v>243</v>
      </c>
      <c r="E312" s="191">
        <v>183</v>
      </c>
      <c r="F312" s="191">
        <v>206</v>
      </c>
      <c r="G312" s="191">
        <v>73</v>
      </c>
      <c r="H312" s="191">
        <v>102</v>
      </c>
      <c r="I312" s="191">
        <v>296</v>
      </c>
      <c r="J312" s="191">
        <v>0</v>
      </c>
      <c r="K312" s="191">
        <v>6</v>
      </c>
      <c r="L312" s="191">
        <v>8</v>
      </c>
      <c r="M312" s="191">
        <v>5</v>
      </c>
      <c r="N312" s="191">
        <v>110</v>
      </c>
      <c r="O312" s="191">
        <v>14</v>
      </c>
      <c r="P312" s="191">
        <v>159</v>
      </c>
      <c r="Q312" s="191">
        <v>21</v>
      </c>
      <c r="R312" s="191">
        <v>28</v>
      </c>
      <c r="S312" s="191">
        <v>104</v>
      </c>
      <c r="T312" s="191">
        <v>7</v>
      </c>
      <c r="U312" s="191">
        <v>1</v>
      </c>
      <c r="V312" s="191">
        <v>4</v>
      </c>
      <c r="W312" s="191">
        <v>1</v>
      </c>
      <c r="X312" s="191">
        <v>0</v>
      </c>
      <c r="Y312" s="191"/>
      <c r="Z312" s="192">
        <v>1</v>
      </c>
      <c r="AA312" s="192">
        <v>1</v>
      </c>
      <c r="AB312" s="192">
        <v>1</v>
      </c>
      <c r="AC312" s="192">
        <v>2</v>
      </c>
      <c r="AD312" s="192">
        <v>1</v>
      </c>
      <c r="AE312" s="192">
        <v>1</v>
      </c>
      <c r="AF312" s="192">
        <v>1</v>
      </c>
      <c r="AG312" s="191">
        <v>14</v>
      </c>
      <c r="AH312" s="191">
        <v>1</v>
      </c>
      <c r="AI312" s="191">
        <v>1</v>
      </c>
      <c r="AJ312" s="191">
        <v>1</v>
      </c>
      <c r="AK312" s="191">
        <v>2</v>
      </c>
      <c r="AL312" s="191">
        <v>1</v>
      </c>
      <c r="AM312" s="191">
        <v>3</v>
      </c>
      <c r="AN312" s="191">
        <v>17</v>
      </c>
      <c r="AO312" s="191">
        <v>23</v>
      </c>
      <c r="AP312" s="191">
        <v>2</v>
      </c>
      <c r="AQ312" s="191">
        <v>2</v>
      </c>
      <c r="AR312" s="191">
        <v>19</v>
      </c>
      <c r="AS312" s="191">
        <v>18</v>
      </c>
      <c r="AT312" s="191">
        <v>1</v>
      </c>
      <c r="AU312" s="191">
        <v>1</v>
      </c>
      <c r="AV312" s="191">
        <v>3</v>
      </c>
      <c r="AW312" s="191">
        <v>151</v>
      </c>
      <c r="AX312" s="191">
        <v>2</v>
      </c>
      <c r="AY312" s="191">
        <v>6</v>
      </c>
      <c r="AZ312" s="191">
        <v>10</v>
      </c>
      <c r="BA312" s="191">
        <v>5</v>
      </c>
      <c r="BB312" s="191">
        <v>1</v>
      </c>
      <c r="BC312" s="191">
        <v>3</v>
      </c>
      <c r="BD312" s="191">
        <v>4</v>
      </c>
      <c r="BE312" s="191">
        <v>6</v>
      </c>
      <c r="BF312" s="191">
        <v>3</v>
      </c>
      <c r="BG312" s="191">
        <v>3</v>
      </c>
      <c r="BH312" s="191">
        <v>7</v>
      </c>
      <c r="BI312" s="191">
        <v>7</v>
      </c>
      <c r="BJ312" s="191">
        <v>0</v>
      </c>
      <c r="BK312" s="191">
        <v>2</v>
      </c>
      <c r="BL312" s="191">
        <v>1</v>
      </c>
      <c r="BM312" s="191">
        <v>0</v>
      </c>
      <c r="BN312" s="191">
        <v>0</v>
      </c>
      <c r="BO312" s="191">
        <v>3</v>
      </c>
      <c r="BP312" s="191">
        <v>204</v>
      </c>
      <c r="BQ312" s="191">
        <v>297</v>
      </c>
      <c r="BR312" s="191">
        <v>2</v>
      </c>
      <c r="BS312" s="191">
        <v>294</v>
      </c>
      <c r="BT312" s="191">
        <v>8</v>
      </c>
      <c r="BU312" s="191"/>
      <c r="BV312" s="191"/>
      <c r="BW312" s="2"/>
      <c r="BX312" s="2"/>
      <c r="BY312" s="2"/>
      <c r="BZ312" s="2"/>
      <c r="CA312" s="2"/>
      <c r="CB312" s="2"/>
      <c r="CC312" s="2"/>
      <c r="CD312" s="2"/>
    </row>
    <row r="313" spans="1:84" ht="37" customHeight="1" x14ac:dyDescent="0.2">
      <c r="BW313" s="21"/>
      <c r="BX313" s="21"/>
      <c r="BY313" s="21"/>
      <c r="BZ313" s="21"/>
      <c r="CA313" s="21"/>
      <c r="CB313" s="21"/>
      <c r="CC313" s="21"/>
      <c r="CD313" s="21"/>
      <c r="CE313" s="21"/>
      <c r="CF313" s="21"/>
    </row>
    <row r="316" spans="1:84" ht="37" customHeight="1" x14ac:dyDescent="0.2">
      <c r="B316" s="17"/>
      <c r="C316" s="17"/>
      <c r="D316" s="17"/>
      <c r="E316" s="17"/>
      <c r="F316" s="17"/>
      <c r="G316" s="17"/>
      <c r="H316" s="17"/>
      <c r="I316" s="17"/>
      <c r="J316" s="17"/>
    </row>
    <row r="317" spans="1:84" ht="37" customHeight="1" x14ac:dyDescent="0.2">
      <c r="A317" s="17"/>
      <c r="B317" s="17"/>
      <c r="C317" s="17"/>
      <c r="D317" s="17"/>
      <c r="E317" s="17"/>
      <c r="F317" s="17"/>
      <c r="G317" s="17"/>
      <c r="H317" s="17"/>
      <c r="I317" s="17"/>
      <c r="J317" s="17"/>
    </row>
    <row r="318" spans="1:84" ht="37" customHeight="1" x14ac:dyDescent="0.2">
      <c r="A318" s="17"/>
      <c r="B318" s="17"/>
      <c r="C318" s="17"/>
      <c r="D318" s="17"/>
      <c r="E318" s="17"/>
      <c r="F318" s="17"/>
      <c r="G318" s="17"/>
      <c r="H318" s="17"/>
      <c r="I318" s="17"/>
      <c r="J318" s="17"/>
    </row>
    <row r="319" spans="1:84" ht="37" customHeight="1" x14ac:dyDescent="0.2">
      <c r="A319" s="17"/>
      <c r="B319" s="17"/>
      <c r="C319" s="17"/>
      <c r="D319" s="17"/>
      <c r="E319" s="17"/>
      <c r="F319" s="17"/>
      <c r="G319" s="17"/>
      <c r="H319" s="17"/>
      <c r="I319" s="17"/>
      <c r="J319" s="17"/>
    </row>
    <row r="320" spans="1:84" ht="37" customHeight="1" x14ac:dyDescent="0.2">
      <c r="A320" s="17"/>
      <c r="B320" s="9"/>
      <c r="C320" s="9"/>
      <c r="D320" s="9"/>
      <c r="E320" s="9"/>
    </row>
    <row r="321" spans="1:24" ht="37" customHeight="1" x14ac:dyDescent="0.2">
      <c r="A321" s="17"/>
      <c r="B321" s="10"/>
      <c r="C321" s="10"/>
      <c r="D321" s="10"/>
      <c r="E321" s="10"/>
      <c r="F321" s="13"/>
      <c r="G321" s="13"/>
      <c r="H321" s="13"/>
      <c r="I321" s="13"/>
      <c r="J321" s="13"/>
      <c r="K321" s="13"/>
      <c r="L321" s="13"/>
      <c r="M321" s="13"/>
      <c r="N321" s="13"/>
      <c r="O321" s="13"/>
      <c r="P321" s="13"/>
      <c r="Q321" s="13"/>
      <c r="R321" s="13"/>
      <c r="S321" s="13"/>
      <c r="T321" s="13"/>
      <c r="U321" s="13"/>
      <c r="V321" s="13"/>
      <c r="W321" s="13"/>
    </row>
    <row r="322" spans="1:24" ht="37" customHeight="1" x14ac:dyDescent="0.2">
      <c r="A322" s="17"/>
      <c r="B322" s="4"/>
      <c r="C322" s="4"/>
      <c r="D322" s="4"/>
      <c r="E322" s="4"/>
      <c r="F322" s="11"/>
      <c r="G322" s="11"/>
      <c r="H322" s="14"/>
      <c r="I322" s="14"/>
      <c r="J322" s="14"/>
      <c r="K322" s="14"/>
      <c r="L322" s="11"/>
      <c r="M322" s="14"/>
      <c r="N322" s="11"/>
      <c r="O322" s="11"/>
      <c r="P322" s="11"/>
      <c r="Q322" s="11"/>
      <c r="R322" s="11"/>
      <c r="S322" s="11"/>
      <c r="T322" s="11"/>
      <c r="U322" s="11"/>
      <c r="V322" s="11"/>
      <c r="W322" s="11"/>
    </row>
    <row r="323" spans="1:24" ht="37" customHeight="1" x14ac:dyDescent="0.2">
      <c r="A323" s="17"/>
      <c r="B323" s="4"/>
      <c r="C323" s="4"/>
      <c r="D323" s="4"/>
      <c r="E323" s="4"/>
      <c r="F323" s="11"/>
      <c r="G323" s="11"/>
      <c r="H323" s="11"/>
      <c r="I323" s="11"/>
      <c r="J323" s="11"/>
      <c r="K323" s="11"/>
      <c r="L323" s="11"/>
      <c r="M323" s="11"/>
      <c r="N323" s="11"/>
      <c r="O323" s="11"/>
      <c r="P323" s="11"/>
      <c r="Q323" s="11"/>
      <c r="R323" s="11"/>
      <c r="S323" s="11"/>
      <c r="T323" s="11"/>
      <c r="U323" s="11"/>
      <c r="V323" s="11"/>
      <c r="W323" s="11"/>
    </row>
    <row r="324" spans="1:24" ht="37" customHeight="1" x14ac:dyDescent="0.2">
      <c r="A324" s="17"/>
      <c r="B324" s="2"/>
      <c r="C324" s="11"/>
      <c r="D324" s="11"/>
      <c r="E324" s="11"/>
      <c r="F324" s="11"/>
      <c r="G324" s="11"/>
      <c r="H324" s="11"/>
      <c r="I324" s="11"/>
      <c r="J324" s="11"/>
      <c r="K324" s="11"/>
      <c r="L324" s="11"/>
      <c r="M324" s="11"/>
      <c r="N324" s="11"/>
      <c r="O324" s="11"/>
      <c r="P324" s="11"/>
      <c r="Q324" s="11"/>
      <c r="R324" s="11"/>
      <c r="S324" s="11"/>
      <c r="T324" s="11"/>
      <c r="U324" s="11"/>
      <c r="V324" s="11"/>
      <c r="W324" s="11"/>
    </row>
    <row r="325" spans="1:24" ht="37" customHeight="1" x14ac:dyDescent="0.2">
      <c r="A325" s="18"/>
      <c r="B325" s="6"/>
      <c r="C325" s="4"/>
      <c r="D325" s="4"/>
      <c r="E325" s="4"/>
      <c r="F325" s="4"/>
      <c r="G325" s="4"/>
      <c r="H325" s="4"/>
      <c r="I325" s="4"/>
      <c r="J325" s="4"/>
      <c r="K325" s="4"/>
      <c r="L325" s="4"/>
      <c r="M325" s="4"/>
      <c r="N325" s="4"/>
      <c r="O325" s="4"/>
      <c r="P325" s="4"/>
      <c r="Q325" s="4"/>
      <c r="R325" s="4"/>
      <c r="S325" s="4"/>
      <c r="T325" s="4"/>
      <c r="U325" s="4"/>
      <c r="V325" s="4"/>
      <c r="W325" s="4"/>
      <c r="X325" s="4"/>
    </row>
    <row r="326" spans="1:24" ht="37" customHeight="1" x14ac:dyDescent="0.2">
      <c r="A326" s="18"/>
      <c r="B326" s="6"/>
      <c r="C326" s="24"/>
      <c r="D326" s="4"/>
      <c r="E326" s="4"/>
      <c r="F326" s="24"/>
      <c r="G326" s="24"/>
      <c r="H326" s="24"/>
      <c r="I326" s="24"/>
      <c r="J326" s="24"/>
      <c r="K326" s="24"/>
      <c r="L326" s="24"/>
      <c r="M326" s="24"/>
      <c r="N326" s="24"/>
      <c r="O326" s="4"/>
      <c r="P326" s="4"/>
      <c r="Q326" s="24"/>
      <c r="R326" s="24"/>
      <c r="S326" s="24"/>
      <c r="T326" s="24"/>
      <c r="U326" s="24"/>
      <c r="V326" s="24"/>
      <c r="W326" s="24"/>
      <c r="X326" s="24"/>
    </row>
    <row r="327" spans="1:24" ht="59" customHeight="1" x14ac:dyDescent="0.2">
      <c r="A327" s="18"/>
      <c r="B327" s="6"/>
      <c r="C327" s="24"/>
      <c r="D327" s="22"/>
      <c r="E327" s="22"/>
      <c r="F327" s="24"/>
      <c r="G327" s="24"/>
      <c r="H327" s="22"/>
      <c r="I327" s="22"/>
      <c r="J327" s="22"/>
      <c r="K327" s="24"/>
      <c r="L327" s="24"/>
      <c r="M327" s="22"/>
      <c r="N327" s="22"/>
      <c r="O327" s="22"/>
      <c r="P327" s="22"/>
      <c r="Q327" s="22"/>
      <c r="R327" s="22"/>
      <c r="S327" s="22"/>
      <c r="T327" s="22"/>
      <c r="U327" s="22"/>
      <c r="V327" s="22"/>
      <c r="W327" s="22"/>
      <c r="X327" s="22"/>
    </row>
    <row r="328" spans="1:24" ht="37" customHeight="1" x14ac:dyDescent="0.2">
      <c r="A328" s="18"/>
      <c r="B328" s="6"/>
      <c r="C328" s="2"/>
      <c r="D328" s="2"/>
      <c r="E328" s="2"/>
      <c r="F328" s="2"/>
      <c r="G328" s="2"/>
      <c r="H328" s="2"/>
      <c r="I328" s="2"/>
      <c r="J328" s="2"/>
      <c r="K328" s="1"/>
      <c r="L328" s="1"/>
      <c r="M328" s="1"/>
      <c r="N328" s="1"/>
      <c r="O328" s="1"/>
      <c r="P328" s="1"/>
      <c r="Q328" s="1"/>
      <c r="R328" s="1"/>
      <c r="S328" s="1"/>
      <c r="T328" s="1"/>
      <c r="U328" s="1"/>
      <c r="V328" s="1"/>
      <c r="W328" s="1"/>
      <c r="X328" s="1"/>
    </row>
    <row r="329" spans="1:24" ht="37" customHeight="1" x14ac:dyDescent="0.2">
      <c r="A329" s="18"/>
      <c r="B329" s="2"/>
      <c r="C329" s="23"/>
      <c r="D329" s="23"/>
      <c r="E329" s="23"/>
      <c r="F329" s="23"/>
      <c r="G329" s="23"/>
      <c r="H329" s="23"/>
      <c r="I329" s="23"/>
      <c r="J329" s="23"/>
      <c r="K329" s="23"/>
      <c r="L329" s="23"/>
      <c r="M329" s="23"/>
      <c r="N329" s="23"/>
      <c r="O329" s="23"/>
      <c r="P329" s="23"/>
      <c r="Q329" s="23"/>
      <c r="R329" s="23"/>
      <c r="S329" s="23"/>
      <c r="T329" s="23"/>
      <c r="U329" s="23"/>
      <c r="V329" s="23"/>
      <c r="W329" s="23"/>
      <c r="X329" s="23"/>
    </row>
    <row r="330" spans="1:24" ht="37" customHeight="1" x14ac:dyDescent="0.2">
      <c r="A330" s="17"/>
      <c r="B330" s="2"/>
      <c r="C330" s="23"/>
      <c r="D330" s="23"/>
      <c r="E330" s="23"/>
      <c r="F330" s="23"/>
      <c r="G330" s="23"/>
      <c r="H330" s="23"/>
      <c r="I330" s="23"/>
      <c r="J330" s="23"/>
      <c r="K330" s="23"/>
      <c r="L330" s="23"/>
      <c r="M330" s="23"/>
      <c r="N330" s="23"/>
      <c r="O330" s="23"/>
      <c r="P330" s="23"/>
      <c r="Q330" s="23"/>
      <c r="R330" s="23"/>
      <c r="S330" s="23"/>
      <c r="T330" s="23"/>
      <c r="U330" s="23"/>
      <c r="V330" s="23"/>
      <c r="W330" s="23"/>
      <c r="X330" s="23"/>
    </row>
    <row r="331" spans="1:24" ht="37" customHeight="1" x14ac:dyDescent="0.2">
      <c r="A331" s="17"/>
      <c r="B331" s="6"/>
      <c r="X331" s="17"/>
    </row>
    <row r="332" spans="1:24" ht="37" customHeight="1" x14ac:dyDescent="0.2">
      <c r="X332" s="20"/>
    </row>
    <row r="333" spans="1:24" ht="37" customHeight="1" x14ac:dyDescent="0.2">
      <c r="B333" s="11"/>
      <c r="C333" s="11"/>
      <c r="D333" s="11"/>
      <c r="E333" s="11"/>
      <c r="F333" s="11"/>
      <c r="G333" s="11"/>
      <c r="H333" s="11"/>
      <c r="I333" s="11"/>
      <c r="J333" s="11"/>
      <c r="K333" s="11"/>
      <c r="L333" s="11"/>
      <c r="M333" s="11"/>
      <c r="N333" s="11"/>
      <c r="O333" s="11"/>
      <c r="P333" s="11"/>
      <c r="Q333" s="11"/>
      <c r="R333" s="11"/>
      <c r="S333" s="11"/>
      <c r="T333" s="11"/>
      <c r="U333" s="11"/>
      <c r="V333" s="11"/>
      <c r="W333" s="11"/>
      <c r="X333" s="19"/>
    </row>
    <row r="334" spans="1:24" ht="37" customHeight="1" x14ac:dyDescent="0.2">
      <c r="B334" s="4"/>
      <c r="C334" s="4"/>
      <c r="D334" s="4"/>
      <c r="E334" s="4"/>
      <c r="F334" s="2"/>
      <c r="G334" s="2"/>
      <c r="H334" s="2"/>
      <c r="I334" s="2"/>
      <c r="J334" s="2"/>
      <c r="K334" s="2"/>
      <c r="L334" s="2"/>
      <c r="M334" s="2"/>
      <c r="N334" s="2"/>
      <c r="O334" s="2"/>
      <c r="P334" s="2"/>
      <c r="Q334" s="2"/>
      <c r="R334" s="2"/>
      <c r="S334" s="2"/>
      <c r="T334" s="2"/>
      <c r="U334" s="2"/>
      <c r="V334" s="2"/>
      <c r="W334" s="2"/>
      <c r="X334" s="6"/>
    </row>
    <row r="335" spans="1:24" ht="37" customHeight="1" x14ac:dyDescent="0.2">
      <c r="B335" s="4"/>
      <c r="C335" s="4"/>
      <c r="D335" s="4"/>
      <c r="E335" s="4"/>
      <c r="F335" s="2"/>
      <c r="G335" s="2"/>
      <c r="H335" s="2"/>
      <c r="I335" s="2"/>
      <c r="J335" s="2"/>
      <c r="K335" s="2"/>
      <c r="L335" s="2"/>
      <c r="M335" s="2"/>
      <c r="N335" s="2"/>
      <c r="O335" s="2"/>
      <c r="P335" s="2"/>
      <c r="Q335" s="2"/>
      <c r="R335" s="2"/>
      <c r="S335" s="2"/>
      <c r="T335" s="2"/>
      <c r="U335" s="2"/>
      <c r="V335" s="2"/>
      <c r="W335" s="2"/>
      <c r="X335" s="6"/>
    </row>
    <row r="336" spans="1:24" ht="37" customHeight="1" x14ac:dyDescent="0.2">
      <c r="B336" s="2"/>
      <c r="C336" s="2"/>
      <c r="D336" s="2"/>
      <c r="E336" s="2"/>
      <c r="F336" s="2"/>
      <c r="G336" s="2"/>
      <c r="H336" s="2"/>
      <c r="I336" s="2"/>
      <c r="J336" s="2"/>
      <c r="K336" s="2"/>
      <c r="L336" s="2"/>
      <c r="M336" s="2"/>
      <c r="N336" s="2"/>
      <c r="O336" s="2"/>
      <c r="P336" s="2"/>
      <c r="Q336" s="2"/>
      <c r="R336" s="2"/>
      <c r="S336" s="2"/>
      <c r="T336" s="2"/>
      <c r="U336" s="2"/>
      <c r="V336" s="2"/>
      <c r="W336" s="2"/>
      <c r="X336" s="6"/>
    </row>
    <row r="337" spans="2:24" ht="37" customHeight="1" x14ac:dyDescent="0.2">
      <c r="B337" s="6"/>
      <c r="C337" s="4"/>
      <c r="D337" s="4"/>
      <c r="E337" s="4"/>
      <c r="F337" s="4"/>
      <c r="G337" s="4"/>
      <c r="H337" s="4"/>
      <c r="I337" s="4"/>
      <c r="J337" s="4"/>
      <c r="K337" s="4"/>
      <c r="L337" s="4"/>
      <c r="M337" s="4"/>
      <c r="N337" s="4"/>
      <c r="O337" s="4"/>
      <c r="P337" s="4"/>
      <c r="Q337" s="4"/>
      <c r="R337" s="4"/>
      <c r="S337" s="4"/>
      <c r="T337" s="4"/>
      <c r="U337" s="4"/>
      <c r="V337" s="4"/>
      <c r="W337" s="4"/>
      <c r="X337" s="4"/>
    </row>
    <row r="338" spans="2:24" ht="37" customHeight="1" x14ac:dyDescent="0.2">
      <c r="B338" s="6"/>
      <c r="C338" s="24"/>
      <c r="D338" s="4"/>
      <c r="E338" s="4"/>
      <c r="F338" s="24"/>
      <c r="G338" s="24"/>
      <c r="H338" s="24"/>
      <c r="I338" s="24"/>
      <c r="J338" s="24"/>
      <c r="K338" s="24"/>
      <c r="L338" s="24"/>
      <c r="M338" s="24"/>
      <c r="N338" s="24"/>
      <c r="O338" s="4"/>
      <c r="P338" s="4"/>
      <c r="Q338" s="24"/>
      <c r="R338" s="24"/>
      <c r="S338" s="24"/>
      <c r="T338" s="24"/>
      <c r="U338" s="24"/>
      <c r="V338" s="24"/>
      <c r="W338" s="24"/>
      <c r="X338" s="24"/>
    </row>
    <row r="339" spans="2:24" ht="49" customHeight="1" x14ac:dyDescent="0.2">
      <c r="B339" s="6"/>
      <c r="C339" s="24"/>
      <c r="D339" s="22"/>
      <c r="E339" s="22"/>
      <c r="F339" s="24"/>
      <c r="G339" s="24"/>
      <c r="H339" s="22"/>
      <c r="I339" s="22"/>
      <c r="J339" s="22"/>
      <c r="K339" s="24"/>
      <c r="L339" s="24"/>
      <c r="M339" s="22"/>
      <c r="N339" s="22"/>
      <c r="O339" s="22"/>
      <c r="P339" s="22"/>
      <c r="Q339" s="22"/>
      <c r="R339" s="22"/>
      <c r="S339" s="22"/>
      <c r="T339" s="22"/>
      <c r="U339" s="22"/>
      <c r="V339" s="22"/>
      <c r="W339" s="22"/>
      <c r="X339" s="22"/>
    </row>
    <row r="340" spans="2:24" ht="37" customHeight="1" x14ac:dyDescent="0.2">
      <c r="B340" s="6"/>
      <c r="C340" s="24"/>
      <c r="D340" s="24"/>
      <c r="E340" s="24"/>
      <c r="F340" s="24"/>
      <c r="G340" s="24"/>
      <c r="H340" s="24"/>
      <c r="I340" s="24"/>
      <c r="J340" s="24"/>
      <c r="K340" s="24"/>
      <c r="L340" s="24"/>
      <c r="M340" s="24"/>
      <c r="N340" s="24"/>
      <c r="O340" s="24"/>
      <c r="P340" s="24"/>
      <c r="Q340" s="24"/>
      <c r="R340" s="24"/>
      <c r="S340" s="24"/>
      <c r="T340" s="24"/>
      <c r="U340" s="24"/>
      <c r="V340" s="24"/>
      <c r="W340" s="24"/>
      <c r="X340" s="24"/>
    </row>
    <row r="341" spans="2:24" ht="37" customHeight="1" x14ac:dyDescent="0.2">
      <c r="B341" s="2"/>
      <c r="C341" s="2"/>
      <c r="D341" s="2"/>
      <c r="E341" s="2"/>
      <c r="F341" s="2"/>
      <c r="G341" s="2"/>
      <c r="H341" s="2"/>
      <c r="I341" s="2"/>
      <c r="J341" s="2"/>
      <c r="K341" s="2"/>
      <c r="L341" s="2"/>
      <c r="M341" s="2"/>
      <c r="N341" s="2"/>
      <c r="O341" s="2"/>
      <c r="P341" s="2"/>
      <c r="Q341" s="2"/>
      <c r="R341" s="2"/>
      <c r="S341" s="2"/>
      <c r="T341" s="2"/>
      <c r="U341" s="2"/>
      <c r="V341" s="2"/>
      <c r="W341" s="2"/>
      <c r="X341" s="2"/>
    </row>
    <row r="342" spans="2:24" ht="37" customHeight="1" x14ac:dyDescent="0.2">
      <c r="B342" s="2"/>
      <c r="C342" s="2"/>
      <c r="D342" s="2"/>
      <c r="E342" s="2"/>
      <c r="F342" s="2"/>
      <c r="G342" s="2"/>
      <c r="H342" s="2"/>
      <c r="I342" s="2"/>
      <c r="J342" s="2"/>
      <c r="K342" s="2"/>
      <c r="L342" s="2"/>
      <c r="M342" s="2"/>
      <c r="N342" s="2"/>
      <c r="O342" s="2"/>
      <c r="P342" s="2"/>
      <c r="Q342" s="2"/>
      <c r="R342" s="2"/>
      <c r="S342" s="2"/>
      <c r="T342" s="2"/>
      <c r="U342" s="2"/>
      <c r="V342" s="2"/>
      <c r="W342" s="2"/>
      <c r="X342" s="2"/>
    </row>
    <row r="343" spans="2:24" ht="37" customHeight="1" x14ac:dyDescent="0.2">
      <c r="B343" s="2"/>
      <c r="C343" s="2"/>
      <c r="D343" s="2"/>
      <c r="E343" s="2"/>
      <c r="F343" s="2"/>
      <c r="G343" s="2"/>
      <c r="H343" s="2"/>
      <c r="I343" s="2"/>
      <c r="J343" s="2"/>
      <c r="K343" s="2"/>
      <c r="L343" s="2"/>
      <c r="M343" s="2"/>
      <c r="N343" s="2"/>
      <c r="O343" s="2"/>
      <c r="P343" s="2"/>
      <c r="Q343" s="2"/>
      <c r="R343" s="2"/>
      <c r="S343" s="2"/>
      <c r="T343" s="2"/>
      <c r="U343" s="2"/>
      <c r="V343" s="2"/>
      <c r="W343" s="2"/>
      <c r="X343" s="2"/>
    </row>
    <row r="344" spans="2:24" ht="37" customHeight="1" x14ac:dyDescent="0.2">
      <c r="B344" s="2"/>
      <c r="C344" s="2"/>
      <c r="D344" s="2"/>
      <c r="E344" s="2"/>
      <c r="F344" s="2"/>
      <c r="G344" s="2"/>
      <c r="H344" s="2"/>
      <c r="I344" s="2"/>
      <c r="J344" s="2"/>
      <c r="K344" s="2"/>
      <c r="L344" s="2"/>
      <c r="M344" s="2"/>
      <c r="N344" s="2"/>
      <c r="O344" s="2"/>
      <c r="P344" s="2"/>
      <c r="Q344" s="2"/>
      <c r="R344" s="2"/>
      <c r="S344" s="2"/>
      <c r="T344" s="2"/>
      <c r="U344" s="2"/>
      <c r="V344" s="2"/>
      <c r="W344" s="2"/>
      <c r="X344" s="2"/>
    </row>
    <row r="345" spans="2:24" ht="37" customHeight="1" x14ac:dyDescent="0.2">
      <c r="B345" s="2"/>
      <c r="C345" s="2"/>
      <c r="D345" s="2"/>
      <c r="E345" s="2"/>
      <c r="F345" s="2"/>
      <c r="G345" s="2"/>
      <c r="H345" s="2"/>
      <c r="I345" s="2"/>
      <c r="J345" s="2"/>
      <c r="K345" s="2"/>
      <c r="L345" s="2"/>
      <c r="M345" s="2"/>
      <c r="N345" s="2"/>
      <c r="O345" s="2"/>
      <c r="P345" s="2"/>
      <c r="Q345" s="2"/>
      <c r="R345" s="2"/>
      <c r="S345" s="2"/>
      <c r="T345" s="2"/>
      <c r="U345" s="2"/>
      <c r="V345" s="2"/>
      <c r="W345" s="2"/>
      <c r="X345" s="2"/>
    </row>
    <row r="346" spans="2:24" ht="37" customHeight="1" x14ac:dyDescent="0.2">
      <c r="B346" s="2"/>
      <c r="C346" s="2"/>
      <c r="D346" s="2"/>
      <c r="E346" s="2"/>
      <c r="F346" s="2"/>
      <c r="G346" s="2"/>
      <c r="H346" s="2"/>
      <c r="I346" s="2"/>
      <c r="J346" s="2"/>
      <c r="K346" s="2"/>
      <c r="L346" s="2"/>
      <c r="M346" s="2"/>
      <c r="N346" s="2"/>
      <c r="O346" s="2"/>
      <c r="P346" s="2"/>
      <c r="Q346" s="2"/>
      <c r="R346" s="2"/>
      <c r="S346" s="2"/>
      <c r="T346" s="2"/>
      <c r="U346" s="2"/>
      <c r="V346" s="2"/>
      <c r="W346" s="2"/>
      <c r="X346" s="2"/>
    </row>
    <row r="347" spans="2:24" ht="37" customHeight="1" x14ac:dyDescent="0.2">
      <c r="B347" s="2"/>
      <c r="C347" s="2"/>
      <c r="D347" s="2"/>
      <c r="E347" s="2"/>
      <c r="F347" s="2"/>
      <c r="G347" s="2"/>
      <c r="H347" s="2"/>
      <c r="I347" s="2"/>
      <c r="J347" s="2"/>
      <c r="K347" s="2"/>
      <c r="L347" s="2"/>
      <c r="M347" s="2"/>
      <c r="N347" s="2"/>
      <c r="O347" s="2"/>
      <c r="P347" s="2"/>
      <c r="Q347" s="2"/>
      <c r="R347" s="2"/>
      <c r="S347" s="2"/>
      <c r="T347" s="2"/>
      <c r="U347" s="2"/>
      <c r="V347" s="2"/>
      <c r="W347" s="2"/>
      <c r="X347" s="2"/>
    </row>
    <row r="348" spans="2:24" ht="37" customHeight="1" x14ac:dyDescent="0.2">
      <c r="B348" s="2"/>
      <c r="C348" s="2"/>
      <c r="D348" s="2"/>
      <c r="E348" s="2"/>
      <c r="F348" s="2"/>
      <c r="G348" s="2"/>
      <c r="H348" s="2"/>
      <c r="I348" s="2"/>
      <c r="J348" s="2"/>
      <c r="K348" s="2"/>
      <c r="L348" s="2"/>
      <c r="M348" s="2"/>
      <c r="N348" s="2"/>
      <c r="O348" s="2"/>
      <c r="P348" s="2"/>
      <c r="Q348" s="2"/>
      <c r="R348" s="2"/>
      <c r="S348" s="2"/>
      <c r="T348" s="2"/>
      <c r="U348" s="2"/>
      <c r="V348" s="2"/>
      <c r="W348" s="2"/>
      <c r="X348" s="2"/>
    </row>
    <row r="349" spans="2:24" ht="37" customHeight="1" x14ac:dyDescent="0.2">
      <c r="B349" s="11"/>
      <c r="C349" s="11"/>
      <c r="D349" s="11"/>
      <c r="E349" s="11"/>
      <c r="F349" s="11"/>
      <c r="G349" s="11"/>
      <c r="H349" s="11"/>
      <c r="I349" s="11"/>
      <c r="J349" s="11"/>
      <c r="K349" s="11"/>
      <c r="L349" s="11"/>
      <c r="M349" s="11"/>
      <c r="N349" s="11"/>
      <c r="O349" s="11"/>
      <c r="P349" s="11"/>
      <c r="Q349" s="11"/>
      <c r="R349" s="11"/>
      <c r="S349" s="11"/>
      <c r="T349" s="11"/>
      <c r="U349" s="11"/>
      <c r="V349" s="11"/>
      <c r="W349" s="11"/>
    </row>
    <row r="350" spans="2:24" ht="37" customHeight="1" x14ac:dyDescent="0.2">
      <c r="B350" s="11"/>
      <c r="C350" s="11"/>
      <c r="D350" s="11"/>
      <c r="E350" s="11"/>
      <c r="F350" s="11"/>
      <c r="G350" s="11"/>
      <c r="H350" s="11"/>
      <c r="I350" s="11"/>
      <c r="J350" s="11"/>
      <c r="K350" s="11"/>
      <c r="L350" s="11"/>
      <c r="M350" s="11"/>
      <c r="N350" s="11"/>
      <c r="O350" s="11"/>
      <c r="P350" s="11"/>
      <c r="Q350" s="11"/>
      <c r="R350" s="11"/>
      <c r="S350" s="11"/>
      <c r="T350" s="11"/>
      <c r="U350" s="11"/>
      <c r="V350" s="11"/>
      <c r="W350" s="11"/>
    </row>
    <row r="351" spans="2:24" ht="37" customHeight="1" x14ac:dyDescent="0.2">
      <c r="F351" s="11"/>
      <c r="G351" s="11"/>
      <c r="H351" s="11"/>
      <c r="I351" s="11"/>
      <c r="J351" s="11"/>
      <c r="K351" s="11"/>
      <c r="L351" s="11"/>
      <c r="M351" s="11"/>
      <c r="N351" s="11"/>
      <c r="O351" s="11"/>
      <c r="P351" s="11"/>
      <c r="Q351" s="11"/>
      <c r="R351" s="11"/>
      <c r="S351" s="11"/>
      <c r="T351" s="11"/>
      <c r="U351" s="11"/>
      <c r="V351" s="11"/>
      <c r="W351" s="11"/>
    </row>
    <row r="352" spans="2:24" ht="37" customHeight="1" x14ac:dyDescent="0.2">
      <c r="F352" s="11"/>
      <c r="G352" s="11"/>
      <c r="H352" s="11"/>
      <c r="I352" s="11"/>
      <c r="J352" s="11"/>
      <c r="K352" s="11"/>
      <c r="L352" s="11"/>
      <c r="M352" s="11"/>
      <c r="N352" s="11"/>
      <c r="O352" s="11"/>
      <c r="P352" s="11"/>
      <c r="Q352" s="11"/>
      <c r="R352" s="11"/>
      <c r="S352" s="11"/>
      <c r="T352" s="11"/>
      <c r="U352" s="11"/>
      <c r="V352" s="11"/>
      <c r="W352" s="11"/>
    </row>
    <row r="353" spans="2:23" ht="37" customHeight="1" x14ac:dyDescent="0.2">
      <c r="B353" s="4"/>
      <c r="C353" s="4"/>
      <c r="D353" s="4"/>
      <c r="E353" s="4"/>
      <c r="F353" s="4"/>
      <c r="G353" s="4"/>
      <c r="H353" s="11"/>
      <c r="I353" s="11"/>
      <c r="J353" s="11"/>
      <c r="K353" s="11"/>
      <c r="L353" s="11"/>
      <c r="M353" s="11"/>
      <c r="N353" s="11"/>
      <c r="O353" s="11"/>
      <c r="P353" s="11"/>
      <c r="Q353" s="11"/>
      <c r="R353" s="11"/>
      <c r="S353" s="11"/>
      <c r="T353" s="11"/>
      <c r="U353" s="11"/>
      <c r="V353" s="11"/>
      <c r="W353" s="11"/>
    </row>
    <row r="354" spans="2:23" ht="37" customHeight="1" x14ac:dyDescent="0.2">
      <c r="B354" s="4"/>
      <c r="C354" s="4"/>
      <c r="D354" s="4"/>
      <c r="E354" s="4"/>
      <c r="F354" s="4"/>
      <c r="G354" s="4"/>
      <c r="H354" s="11"/>
      <c r="I354" s="11"/>
      <c r="J354" s="11"/>
      <c r="K354" s="11"/>
      <c r="L354" s="11"/>
      <c r="M354" s="11"/>
      <c r="N354" s="11"/>
      <c r="O354" s="11"/>
      <c r="P354" s="11"/>
      <c r="Q354" s="11"/>
      <c r="R354" s="11"/>
      <c r="S354" s="11"/>
      <c r="T354" s="11"/>
      <c r="U354" s="11"/>
      <c r="V354" s="11"/>
      <c r="W354" s="11"/>
    </row>
    <row r="355" spans="2:23" ht="37" customHeight="1" x14ac:dyDescent="0.2">
      <c r="B355" s="4"/>
      <c r="C355" s="4"/>
      <c r="D355" s="4"/>
      <c r="E355" s="4"/>
      <c r="F355" s="4"/>
      <c r="G355" s="4"/>
      <c r="H355" s="11"/>
      <c r="I355" s="11"/>
      <c r="J355" s="11"/>
      <c r="K355" s="11"/>
      <c r="L355" s="11"/>
      <c r="M355" s="11"/>
      <c r="N355" s="11"/>
      <c r="O355" s="11"/>
      <c r="P355" s="11"/>
      <c r="Q355" s="11"/>
      <c r="R355" s="11"/>
      <c r="S355" s="11"/>
      <c r="T355" s="11"/>
      <c r="U355" s="11"/>
      <c r="V355" s="11"/>
      <c r="W355" s="11"/>
    </row>
    <row r="356" spans="2:23" ht="37" customHeight="1" x14ac:dyDescent="0.2">
      <c r="B356" s="4"/>
      <c r="C356" s="4"/>
      <c r="D356" s="4"/>
      <c r="E356" s="4"/>
      <c r="F356" s="4"/>
      <c r="G356" s="4"/>
      <c r="H356" s="11"/>
      <c r="I356" s="11"/>
      <c r="J356" s="11"/>
      <c r="K356" s="11"/>
      <c r="L356" s="11"/>
      <c r="M356" s="11"/>
      <c r="N356" s="11"/>
      <c r="O356" s="11"/>
      <c r="P356" s="11"/>
      <c r="Q356" s="11"/>
      <c r="R356" s="11"/>
      <c r="S356" s="11"/>
      <c r="T356" s="11"/>
      <c r="U356" s="11"/>
      <c r="V356" s="11"/>
      <c r="W356" s="11"/>
    </row>
    <row r="357" spans="2:23" ht="37" customHeight="1" x14ac:dyDescent="0.2">
      <c r="B357" s="4"/>
      <c r="C357" s="4"/>
      <c r="D357" s="4"/>
      <c r="E357" s="4"/>
      <c r="F357" s="4"/>
      <c r="G357" s="4"/>
      <c r="H357" s="11"/>
      <c r="I357" s="11"/>
      <c r="J357" s="11"/>
      <c r="K357" s="11"/>
      <c r="L357" s="11"/>
      <c r="M357" s="11"/>
      <c r="N357" s="11"/>
      <c r="O357" s="11"/>
      <c r="P357" s="11"/>
      <c r="Q357" s="11"/>
      <c r="R357" s="11"/>
      <c r="S357" s="11"/>
      <c r="T357" s="11"/>
      <c r="U357" s="11"/>
      <c r="V357" s="11"/>
      <c r="W357" s="11"/>
    </row>
    <row r="358" spans="2:23" ht="37" customHeight="1" x14ac:dyDescent="0.2">
      <c r="B358" s="4"/>
      <c r="C358" s="4"/>
      <c r="D358" s="4"/>
      <c r="E358" s="4"/>
      <c r="F358" s="4"/>
      <c r="G358" s="4"/>
      <c r="H358" s="11"/>
      <c r="I358" s="11"/>
      <c r="J358" s="11"/>
      <c r="K358" s="11"/>
      <c r="L358" s="11"/>
      <c r="M358" s="11"/>
      <c r="N358" s="11"/>
      <c r="O358" s="11"/>
      <c r="P358" s="11"/>
      <c r="Q358" s="11"/>
      <c r="R358" s="11"/>
      <c r="S358" s="11"/>
      <c r="T358" s="11"/>
      <c r="U358" s="11"/>
      <c r="V358" s="11"/>
      <c r="W358" s="11"/>
    </row>
    <row r="359" spans="2:23" ht="37" customHeight="1" x14ac:dyDescent="0.2">
      <c r="B359" s="4"/>
      <c r="C359" s="4"/>
      <c r="D359" s="4"/>
      <c r="E359" s="4"/>
      <c r="F359" s="4"/>
      <c r="G359" s="4"/>
      <c r="L359" s="8"/>
    </row>
    <row r="360" spans="2:23" ht="37" customHeight="1" x14ac:dyDescent="0.2">
      <c r="B360" s="4"/>
      <c r="C360" s="4"/>
      <c r="D360" s="4"/>
      <c r="E360" s="4"/>
      <c r="F360" s="4"/>
      <c r="G360" s="4"/>
    </row>
    <row r="361" spans="2:23" ht="37" customHeight="1" x14ac:dyDescent="0.2">
      <c r="B361" s="4"/>
      <c r="C361" s="4"/>
      <c r="D361" s="4"/>
      <c r="E361" s="4"/>
      <c r="F361" s="4"/>
      <c r="G361" s="4"/>
      <c r="H361" s="3"/>
      <c r="I361" s="3"/>
      <c r="J361" s="3"/>
      <c r="K361" s="3"/>
      <c r="L361" s="3"/>
      <c r="M361" s="3"/>
      <c r="N361" s="3"/>
      <c r="O361" s="1"/>
      <c r="P361" s="15"/>
      <c r="Q361" s="16"/>
      <c r="R361" s="5"/>
      <c r="S361" s="5"/>
      <c r="T361" s="5"/>
      <c r="U361" s="5"/>
      <c r="V361" s="5"/>
      <c r="W361" s="5"/>
    </row>
    <row r="362" spans="2:23" ht="37" customHeight="1" x14ac:dyDescent="0.2">
      <c r="B362" s="4"/>
      <c r="C362" s="4"/>
      <c r="D362" s="4"/>
      <c r="E362" s="4"/>
      <c r="F362" s="4"/>
      <c r="G362" s="4"/>
      <c r="H362" s="3"/>
      <c r="I362" s="3"/>
      <c r="J362" s="3"/>
      <c r="K362" s="3"/>
      <c r="L362" s="3"/>
      <c r="M362" s="3"/>
      <c r="N362" s="3"/>
      <c r="O362" s="1"/>
      <c r="P362" s="15"/>
      <c r="Q362" s="16"/>
      <c r="R362" s="1"/>
      <c r="S362" s="1"/>
      <c r="T362" s="1"/>
      <c r="U362" s="1"/>
      <c r="V362" s="1"/>
      <c r="W362" s="1"/>
    </row>
    <row r="363" spans="2:23" ht="37" customHeight="1" x14ac:dyDescent="0.2">
      <c r="B363" s="4"/>
      <c r="C363" s="4"/>
      <c r="D363" s="4"/>
      <c r="E363" s="4"/>
      <c r="F363" s="4"/>
      <c r="G363" s="4"/>
      <c r="H363" s="2"/>
      <c r="I363" s="2"/>
      <c r="J363" s="2"/>
      <c r="K363" s="2"/>
      <c r="L363" s="2"/>
      <c r="M363" s="2"/>
      <c r="N363" s="2"/>
      <c r="O363" s="2"/>
      <c r="P363" s="2"/>
      <c r="Q363" s="2"/>
      <c r="R363" s="2"/>
      <c r="S363" s="2"/>
      <c r="T363" s="2"/>
      <c r="U363" s="2"/>
      <c r="V363" s="2"/>
      <c r="W363" s="2"/>
    </row>
    <row r="364" spans="2:23" ht="37" customHeight="1" x14ac:dyDescent="0.2">
      <c r="B364" s="4"/>
      <c r="C364" s="4"/>
      <c r="D364" s="4"/>
      <c r="E364" s="4"/>
      <c r="F364" s="4"/>
      <c r="G364" s="4"/>
      <c r="H364" s="2"/>
      <c r="I364" s="2"/>
      <c r="J364" s="2"/>
      <c r="K364" s="2"/>
      <c r="L364" s="2"/>
      <c r="M364" s="2"/>
      <c r="N364" s="2"/>
      <c r="O364" s="2"/>
      <c r="P364" s="2"/>
      <c r="Q364" s="2"/>
      <c r="R364" s="2"/>
      <c r="S364" s="2"/>
      <c r="T364" s="2"/>
      <c r="U364" s="2"/>
      <c r="V364" s="2"/>
      <c r="W364" s="2"/>
    </row>
    <row r="365" spans="2:23" ht="37" customHeight="1" x14ac:dyDescent="0.2">
      <c r="B365" s="4"/>
      <c r="C365" s="4"/>
      <c r="D365" s="4"/>
      <c r="E365" s="4"/>
      <c r="F365" s="4"/>
      <c r="G365" s="4"/>
      <c r="H365" s="2"/>
      <c r="I365" s="2"/>
      <c r="J365" s="2"/>
      <c r="K365" s="2"/>
      <c r="L365" s="2"/>
      <c r="M365" s="2"/>
      <c r="N365" s="2"/>
      <c r="O365" s="2"/>
      <c r="P365" s="2"/>
      <c r="Q365" s="2"/>
      <c r="R365" s="2"/>
      <c r="S365" s="2"/>
      <c r="T365" s="2"/>
      <c r="U365" s="2"/>
      <c r="V365" s="2"/>
      <c r="W365" s="2"/>
    </row>
    <row r="366" spans="2:23" ht="37" customHeight="1" x14ac:dyDescent="0.2">
      <c r="B366" s="4"/>
      <c r="C366" s="4"/>
      <c r="D366" s="4"/>
      <c r="E366" s="4"/>
      <c r="F366" s="4"/>
      <c r="G366" s="4"/>
      <c r="H366" s="2"/>
      <c r="I366" s="2"/>
      <c r="J366" s="2"/>
      <c r="K366" s="2"/>
      <c r="L366" s="2"/>
      <c r="M366" s="2"/>
      <c r="N366" s="2"/>
      <c r="O366" s="2"/>
      <c r="P366" s="2"/>
      <c r="Q366" s="2"/>
      <c r="R366" s="2"/>
      <c r="S366" s="2"/>
      <c r="T366" s="2"/>
      <c r="U366" s="2"/>
      <c r="V366" s="2"/>
      <c r="W366" s="2"/>
    </row>
    <row r="367" spans="2:23" ht="37" customHeight="1" x14ac:dyDescent="0.2">
      <c r="B367" s="4"/>
      <c r="C367" s="4"/>
      <c r="D367" s="4"/>
      <c r="E367" s="4"/>
      <c r="F367" s="4"/>
      <c r="G367" s="4"/>
      <c r="H367" s="2"/>
      <c r="I367" s="2"/>
      <c r="J367" s="2"/>
      <c r="K367" s="2"/>
      <c r="L367" s="2"/>
      <c r="M367" s="2"/>
      <c r="N367" s="2"/>
      <c r="O367" s="2"/>
      <c r="P367" s="2"/>
      <c r="Q367" s="2"/>
      <c r="R367" s="2"/>
      <c r="S367" s="2"/>
      <c r="T367" s="2"/>
      <c r="U367" s="2"/>
      <c r="V367" s="2"/>
      <c r="W367" s="2"/>
    </row>
    <row r="368" spans="2:23" ht="37" customHeight="1" x14ac:dyDescent="0.2">
      <c r="D368" s="2"/>
      <c r="E368" s="2"/>
      <c r="F368" s="2"/>
      <c r="G368" s="2"/>
      <c r="H368" s="2"/>
      <c r="I368" s="2"/>
      <c r="J368" s="2"/>
      <c r="K368" s="2"/>
      <c r="L368" s="2"/>
      <c r="M368" s="2"/>
      <c r="N368" s="2"/>
      <c r="O368" s="2"/>
      <c r="P368" s="2"/>
      <c r="Q368" s="2"/>
      <c r="R368" s="2"/>
      <c r="S368" s="2"/>
      <c r="T368" s="2"/>
      <c r="U368" s="2"/>
      <c r="V368" s="2"/>
      <c r="W368" s="2"/>
    </row>
    <row r="369" spans="4:23" ht="37" customHeight="1" x14ac:dyDescent="0.2">
      <c r="D369" s="2"/>
      <c r="E369" s="2"/>
      <c r="F369" s="2"/>
      <c r="G369" s="2"/>
      <c r="H369" s="2"/>
      <c r="I369" s="2"/>
      <c r="J369" s="2"/>
      <c r="K369" s="2"/>
      <c r="L369" s="2"/>
      <c r="M369" s="2"/>
      <c r="N369" s="2"/>
      <c r="O369" s="2"/>
      <c r="P369" s="2"/>
      <c r="Q369" s="2"/>
      <c r="R369" s="2"/>
      <c r="S369" s="2"/>
      <c r="T369" s="2"/>
      <c r="U369" s="2"/>
      <c r="V369" s="2"/>
      <c r="W369" s="2"/>
    </row>
  </sheetData>
  <mergeCells count="27">
    <mergeCell ref="BU1:BU3"/>
    <mergeCell ref="A2:A3"/>
    <mergeCell ref="A1:C1"/>
    <mergeCell ref="D2:D3"/>
    <mergeCell ref="E2:F2"/>
    <mergeCell ref="G2:G3"/>
    <mergeCell ref="H2:H3"/>
    <mergeCell ref="M2:M3"/>
    <mergeCell ref="B2:B3"/>
    <mergeCell ref="C2:C3"/>
    <mergeCell ref="I2:K2"/>
    <mergeCell ref="BI2:BN2"/>
    <mergeCell ref="AW2:BH2"/>
    <mergeCell ref="BS1:BT2"/>
    <mergeCell ref="BQ1:BR2"/>
    <mergeCell ref="BO1:BP2"/>
    <mergeCell ref="A312:C312"/>
    <mergeCell ref="AM2:AV2"/>
    <mergeCell ref="AG2:AL2"/>
    <mergeCell ref="Z2:AF2"/>
    <mergeCell ref="V2:X2"/>
    <mergeCell ref="Y1:BN1"/>
    <mergeCell ref="P2:Q2"/>
    <mergeCell ref="L2:L3"/>
    <mergeCell ref="N2:O2"/>
    <mergeCell ref="R2:U2"/>
    <mergeCell ref="D1:X1"/>
  </mergeCells>
  <pageMargins left="0.7" right="0.7" top="0.75" bottom="0.75" header="0.3" footer="0.3"/>
  <pageSetup paperSize="9"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sheetPr>
  <dimension ref="A1:AY114"/>
  <sheetViews>
    <sheetView zoomScale="50" zoomScaleNormal="50" zoomScalePageLayoutView="50" workbookViewId="0">
      <selection activeCell="A3" sqref="A3"/>
    </sheetView>
  </sheetViews>
  <sheetFormatPr baseColWidth="10" defaultRowHeight="22" customHeight="1" x14ac:dyDescent="0.15"/>
  <cols>
    <col min="1" max="1" width="10.83203125" style="146"/>
    <col min="2" max="2" width="12.1640625" style="146" customWidth="1"/>
    <col min="3" max="3" width="10.83203125" style="146"/>
    <col min="4" max="4" width="11.83203125" style="146" customWidth="1"/>
    <col min="5" max="16384" width="10.83203125" style="146"/>
  </cols>
  <sheetData>
    <row r="1" spans="1:51" ht="22" customHeight="1" x14ac:dyDescent="0.15">
      <c r="A1" s="342" t="s">
        <v>1483</v>
      </c>
      <c r="B1" s="343"/>
      <c r="C1" s="343"/>
      <c r="D1" s="343"/>
      <c r="E1" s="343"/>
      <c r="F1" s="343"/>
      <c r="G1" s="343"/>
      <c r="H1" s="343"/>
      <c r="I1" s="343"/>
      <c r="J1" s="343"/>
      <c r="K1" s="343"/>
      <c r="L1" s="343"/>
      <c r="M1" s="343"/>
      <c r="N1" s="343"/>
      <c r="O1" s="343"/>
      <c r="P1" s="344"/>
    </row>
    <row r="2" spans="1:51" ht="22" customHeight="1" x14ac:dyDescent="0.15">
      <c r="A2" s="345"/>
      <c r="B2" s="346"/>
      <c r="C2" s="346"/>
      <c r="D2" s="346"/>
      <c r="E2" s="346"/>
      <c r="F2" s="346"/>
      <c r="G2" s="346"/>
      <c r="H2" s="346"/>
      <c r="I2" s="346"/>
      <c r="J2" s="346"/>
      <c r="K2" s="346"/>
      <c r="L2" s="346"/>
      <c r="M2" s="346"/>
      <c r="N2" s="346"/>
      <c r="O2" s="346"/>
      <c r="P2" s="347"/>
    </row>
    <row r="4" spans="1:51" ht="25" customHeight="1" x14ac:dyDescent="0.15">
      <c r="A4" s="348" t="s">
        <v>976</v>
      </c>
      <c r="B4" s="351" t="s">
        <v>25</v>
      </c>
      <c r="C4" s="351"/>
      <c r="D4" s="351"/>
      <c r="E4" s="351"/>
      <c r="F4" s="351"/>
      <c r="G4" s="351"/>
      <c r="H4" s="351"/>
      <c r="I4" s="351" t="s">
        <v>51</v>
      </c>
      <c r="J4" s="351"/>
      <c r="K4" s="351"/>
      <c r="L4" s="351"/>
      <c r="M4" s="351"/>
      <c r="N4" s="351"/>
      <c r="O4" s="351" t="s">
        <v>26</v>
      </c>
      <c r="P4" s="351"/>
      <c r="Q4" s="351"/>
      <c r="R4" s="351"/>
      <c r="S4" s="351"/>
      <c r="T4" s="351"/>
      <c r="U4" s="351"/>
      <c r="V4" s="351"/>
      <c r="W4" s="351"/>
      <c r="X4" s="351"/>
      <c r="Y4" s="351" t="s">
        <v>37</v>
      </c>
      <c r="Z4" s="351"/>
      <c r="AA4" s="351"/>
      <c r="AB4" s="351"/>
      <c r="AC4" s="351"/>
      <c r="AD4" s="351"/>
      <c r="AE4" s="351"/>
      <c r="AF4" s="351"/>
      <c r="AG4" s="351"/>
      <c r="AH4" s="351"/>
      <c r="AI4" s="351"/>
      <c r="AJ4" s="351"/>
      <c r="AK4" s="125" t="s">
        <v>41</v>
      </c>
      <c r="AL4" s="125" t="s">
        <v>44</v>
      </c>
      <c r="AM4" s="125" t="s">
        <v>138</v>
      </c>
      <c r="AN4" s="125" t="s">
        <v>977</v>
      </c>
      <c r="AO4" s="125" t="s">
        <v>43</v>
      </c>
      <c r="AP4" s="125" t="s">
        <v>47</v>
      </c>
      <c r="AQ4" s="125" t="s">
        <v>48</v>
      </c>
      <c r="AR4" s="125" t="s">
        <v>974</v>
      </c>
      <c r="AT4" s="36"/>
      <c r="AU4" s="36"/>
      <c r="AV4" s="36"/>
      <c r="AW4" s="132"/>
      <c r="AX4" s="132"/>
      <c r="AY4" s="132"/>
    </row>
    <row r="5" spans="1:51" ht="25" customHeight="1" x14ac:dyDescent="0.15">
      <c r="A5" s="348"/>
      <c r="B5" s="360">
        <v>1</v>
      </c>
      <c r="C5" s="360"/>
      <c r="D5" s="360"/>
      <c r="E5" s="360"/>
      <c r="F5" s="360"/>
      <c r="G5" s="360"/>
      <c r="H5" s="360"/>
      <c r="I5" s="360">
        <v>1</v>
      </c>
      <c r="J5" s="360"/>
      <c r="K5" s="360"/>
      <c r="L5" s="360"/>
      <c r="M5" s="360"/>
      <c r="N5" s="360"/>
      <c r="O5" s="360">
        <v>1</v>
      </c>
      <c r="P5" s="360"/>
      <c r="Q5" s="360"/>
      <c r="R5" s="360"/>
      <c r="S5" s="360"/>
      <c r="T5" s="360"/>
      <c r="U5" s="360"/>
      <c r="V5" s="360"/>
      <c r="W5" s="360"/>
      <c r="X5" s="360"/>
      <c r="Y5" s="360">
        <v>1</v>
      </c>
      <c r="Z5" s="360"/>
      <c r="AA5" s="360"/>
      <c r="AB5" s="360"/>
      <c r="AC5" s="360"/>
      <c r="AD5" s="360"/>
      <c r="AE5" s="360"/>
      <c r="AF5" s="360"/>
      <c r="AG5" s="360"/>
      <c r="AH5" s="360"/>
      <c r="AI5" s="360"/>
      <c r="AJ5" s="360"/>
      <c r="AK5" s="223">
        <v>1</v>
      </c>
      <c r="AL5" s="25">
        <v>0</v>
      </c>
      <c r="AM5" s="224">
        <v>1</v>
      </c>
      <c r="AN5" s="223">
        <v>0</v>
      </c>
      <c r="AO5" s="224">
        <v>1</v>
      </c>
      <c r="AP5" s="224">
        <v>0</v>
      </c>
      <c r="AQ5" s="225">
        <v>0</v>
      </c>
      <c r="AR5" s="25">
        <f>SUM(B5:AQ5)</f>
        <v>7</v>
      </c>
      <c r="AT5" s="131"/>
      <c r="AU5" s="131"/>
      <c r="AV5" s="131"/>
      <c r="AW5" s="131"/>
      <c r="AX5" s="131"/>
      <c r="AY5" s="131"/>
    </row>
    <row r="6" spans="1:51" ht="25" customHeight="1" x14ac:dyDescent="0.15">
      <c r="A6" s="348"/>
      <c r="B6" s="125" t="s">
        <v>27</v>
      </c>
      <c r="C6" s="125" t="s">
        <v>28</v>
      </c>
      <c r="D6" s="125" t="s">
        <v>29</v>
      </c>
      <c r="E6" s="125" t="s">
        <v>30</v>
      </c>
      <c r="F6" s="125" t="s">
        <v>169</v>
      </c>
      <c r="G6" s="125" t="s">
        <v>171</v>
      </c>
      <c r="H6" s="125" t="s">
        <v>40</v>
      </c>
      <c r="I6" s="125" t="s">
        <v>19</v>
      </c>
      <c r="J6" s="125" t="s">
        <v>31</v>
      </c>
      <c r="K6" s="125" t="s">
        <v>32</v>
      </c>
      <c r="L6" s="125" t="s">
        <v>33</v>
      </c>
      <c r="M6" s="125" t="s">
        <v>310</v>
      </c>
      <c r="N6" s="125" t="s">
        <v>40</v>
      </c>
      <c r="O6" s="125" t="s">
        <v>34</v>
      </c>
      <c r="P6" s="125" t="s">
        <v>35</v>
      </c>
      <c r="Q6" s="125" t="s">
        <v>36</v>
      </c>
      <c r="R6" s="125" t="s">
        <v>49</v>
      </c>
      <c r="S6" s="125" t="s">
        <v>79</v>
      </c>
      <c r="T6" s="125" t="s">
        <v>102</v>
      </c>
      <c r="U6" s="125" t="s">
        <v>277</v>
      </c>
      <c r="V6" s="125" t="s">
        <v>279</v>
      </c>
      <c r="W6" s="125" t="s">
        <v>283</v>
      </c>
      <c r="X6" s="125" t="s">
        <v>40</v>
      </c>
      <c r="Y6" s="125" t="s">
        <v>7</v>
      </c>
      <c r="Z6" s="125" t="s">
        <v>50</v>
      </c>
      <c r="AA6" s="125" t="s">
        <v>38</v>
      </c>
      <c r="AB6" s="125" t="s">
        <v>39</v>
      </c>
      <c r="AC6" s="125" t="s">
        <v>284</v>
      </c>
      <c r="AD6" s="125" t="s">
        <v>17</v>
      </c>
      <c r="AE6" s="125" t="s">
        <v>6</v>
      </c>
      <c r="AF6" s="125" t="s">
        <v>46</v>
      </c>
      <c r="AG6" s="125" t="s">
        <v>22</v>
      </c>
      <c r="AH6" s="125" t="s">
        <v>42</v>
      </c>
      <c r="AI6" s="125" t="s">
        <v>45</v>
      </c>
      <c r="AJ6" s="217" t="s">
        <v>40</v>
      </c>
      <c r="AK6" s="125" t="s">
        <v>975</v>
      </c>
      <c r="AL6" s="132"/>
      <c r="AM6" s="132"/>
      <c r="AO6" s="132"/>
      <c r="AP6" s="132"/>
    </row>
    <row r="7" spans="1:51" s="74" customFormat="1" ht="25" customHeight="1" x14ac:dyDescent="0.15">
      <c r="A7" s="348"/>
      <c r="B7" s="132">
        <v>1</v>
      </c>
      <c r="C7" s="132">
        <v>1</v>
      </c>
      <c r="D7" s="132">
        <v>1</v>
      </c>
      <c r="E7" s="132">
        <v>1</v>
      </c>
      <c r="F7" s="132">
        <v>1</v>
      </c>
      <c r="G7" s="132">
        <v>1</v>
      </c>
      <c r="H7" s="132">
        <v>1</v>
      </c>
      <c r="I7" s="131">
        <v>1</v>
      </c>
      <c r="J7" s="131">
        <v>1</v>
      </c>
      <c r="K7" s="131">
        <v>1</v>
      </c>
      <c r="L7" s="131">
        <v>1</v>
      </c>
      <c r="M7" s="131">
        <v>1</v>
      </c>
      <c r="N7" s="131">
        <v>1</v>
      </c>
      <c r="O7" s="131">
        <v>1</v>
      </c>
      <c r="P7" s="131">
        <v>1</v>
      </c>
      <c r="Q7" s="131">
        <v>1</v>
      </c>
      <c r="R7" s="131">
        <v>1</v>
      </c>
      <c r="S7" s="131">
        <v>1</v>
      </c>
      <c r="T7" s="131">
        <v>1</v>
      </c>
      <c r="U7" s="131">
        <v>1</v>
      </c>
      <c r="V7" s="131">
        <v>1</v>
      </c>
      <c r="W7" s="131">
        <v>1</v>
      </c>
      <c r="X7" s="131">
        <v>1</v>
      </c>
      <c r="Y7" s="131">
        <v>1</v>
      </c>
      <c r="Z7" s="131">
        <v>1</v>
      </c>
      <c r="AA7" s="131">
        <v>1</v>
      </c>
      <c r="AB7" s="131">
        <v>1</v>
      </c>
      <c r="AC7" s="131">
        <v>1</v>
      </c>
      <c r="AD7" s="131">
        <v>1</v>
      </c>
      <c r="AE7" s="131">
        <v>1</v>
      </c>
      <c r="AF7" s="131">
        <v>1</v>
      </c>
      <c r="AG7" s="131">
        <v>1</v>
      </c>
      <c r="AH7" s="131">
        <v>1</v>
      </c>
      <c r="AI7" s="131">
        <v>1</v>
      </c>
      <c r="AJ7" s="131">
        <v>1</v>
      </c>
      <c r="AK7" s="51">
        <f>SUM(B7:AJ7)</f>
        <v>35</v>
      </c>
    </row>
    <row r="8" spans="1:51" ht="22" customHeight="1" x14ac:dyDescent="0.15">
      <c r="A8" s="159"/>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row>
    <row r="9" spans="1:51" ht="22" customHeight="1" x14ac:dyDescent="0.15">
      <c r="A9" s="349" t="s">
        <v>969</v>
      </c>
      <c r="B9" s="351" t="s">
        <v>970</v>
      </c>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48" t="s">
        <v>931</v>
      </c>
      <c r="AS9" s="159"/>
      <c r="AT9" s="159"/>
    </row>
    <row r="10" spans="1:51" ht="22" customHeight="1" x14ac:dyDescent="0.15">
      <c r="A10" s="355"/>
      <c r="B10" s="351" t="s">
        <v>25</v>
      </c>
      <c r="C10" s="351"/>
      <c r="D10" s="351"/>
      <c r="E10" s="351"/>
      <c r="F10" s="351"/>
      <c r="G10" s="351"/>
      <c r="H10" s="351"/>
      <c r="I10" s="351" t="s">
        <v>51</v>
      </c>
      <c r="J10" s="351"/>
      <c r="K10" s="351"/>
      <c r="L10" s="351"/>
      <c r="M10" s="351"/>
      <c r="N10" s="351"/>
      <c r="O10" s="351" t="s">
        <v>26</v>
      </c>
      <c r="P10" s="351"/>
      <c r="Q10" s="351"/>
      <c r="R10" s="351"/>
      <c r="S10" s="351"/>
      <c r="T10" s="351"/>
      <c r="U10" s="351"/>
      <c r="V10" s="351"/>
      <c r="W10" s="351"/>
      <c r="X10" s="351"/>
      <c r="Y10" s="351" t="s">
        <v>37</v>
      </c>
      <c r="Z10" s="351"/>
      <c r="AA10" s="351"/>
      <c r="AB10" s="351"/>
      <c r="AC10" s="351"/>
      <c r="AD10" s="351"/>
      <c r="AE10" s="351"/>
      <c r="AF10" s="351"/>
      <c r="AG10" s="351"/>
      <c r="AH10" s="351"/>
      <c r="AI10" s="351"/>
      <c r="AJ10" s="351"/>
      <c r="AK10" s="289" t="s">
        <v>41</v>
      </c>
      <c r="AL10" s="289" t="s">
        <v>44</v>
      </c>
      <c r="AM10" s="289" t="s">
        <v>138</v>
      </c>
      <c r="AN10" s="289" t="s">
        <v>977</v>
      </c>
      <c r="AO10" s="289" t="s">
        <v>43</v>
      </c>
      <c r="AP10" s="289" t="s">
        <v>47</v>
      </c>
      <c r="AQ10" s="289" t="s">
        <v>48</v>
      </c>
      <c r="AR10" s="348"/>
      <c r="AS10" s="159"/>
      <c r="AT10" s="159"/>
    </row>
    <row r="11" spans="1:51" ht="22" customHeight="1" x14ac:dyDescent="0.15">
      <c r="A11" s="355"/>
      <c r="B11" s="125" t="s">
        <v>27</v>
      </c>
      <c r="C11" s="125" t="s">
        <v>28</v>
      </c>
      <c r="D11" s="125" t="s">
        <v>29</v>
      </c>
      <c r="E11" s="125" t="s">
        <v>30</v>
      </c>
      <c r="F11" s="125" t="s">
        <v>169</v>
      </c>
      <c r="G11" s="125" t="s">
        <v>171</v>
      </c>
      <c r="H11" s="125" t="s">
        <v>40</v>
      </c>
      <c r="I11" s="125" t="s">
        <v>19</v>
      </c>
      <c r="J11" s="125" t="s">
        <v>31</v>
      </c>
      <c r="K11" s="125" t="s">
        <v>32</v>
      </c>
      <c r="L11" s="125" t="s">
        <v>33</v>
      </c>
      <c r="M11" s="125" t="s">
        <v>310</v>
      </c>
      <c r="N11" s="125" t="s">
        <v>40</v>
      </c>
      <c r="O11" s="125" t="s">
        <v>34</v>
      </c>
      <c r="P11" s="125" t="s">
        <v>35</v>
      </c>
      <c r="Q11" s="125" t="s">
        <v>36</v>
      </c>
      <c r="R11" s="125" t="s">
        <v>49</v>
      </c>
      <c r="S11" s="125" t="s">
        <v>79</v>
      </c>
      <c r="T11" s="125" t="s">
        <v>102</v>
      </c>
      <c r="U11" s="125" t="s">
        <v>277</v>
      </c>
      <c r="V11" s="125" t="s">
        <v>279</v>
      </c>
      <c r="W11" s="125" t="s">
        <v>283</v>
      </c>
      <c r="X11" s="125" t="s">
        <v>40</v>
      </c>
      <c r="Y11" s="125" t="s">
        <v>7</v>
      </c>
      <c r="Z11" s="125" t="s">
        <v>50</v>
      </c>
      <c r="AA11" s="125" t="s">
        <v>38</v>
      </c>
      <c r="AB11" s="125" t="s">
        <v>39</v>
      </c>
      <c r="AC11" s="125" t="s">
        <v>284</v>
      </c>
      <c r="AD11" s="125" t="s">
        <v>17</v>
      </c>
      <c r="AE11" s="125" t="s">
        <v>6</v>
      </c>
      <c r="AF11" s="125" t="s">
        <v>46</v>
      </c>
      <c r="AG11" s="125" t="s">
        <v>22</v>
      </c>
      <c r="AH11" s="125" t="s">
        <v>42</v>
      </c>
      <c r="AI11" s="125" t="s">
        <v>45</v>
      </c>
      <c r="AJ11" s="125" t="s">
        <v>40</v>
      </c>
      <c r="AK11" s="289" t="s">
        <v>41</v>
      </c>
      <c r="AL11" s="289" t="s">
        <v>44</v>
      </c>
      <c r="AM11" s="289" t="s">
        <v>138</v>
      </c>
      <c r="AN11" s="289" t="s">
        <v>977</v>
      </c>
      <c r="AO11" s="289" t="s">
        <v>43</v>
      </c>
      <c r="AP11" s="289" t="s">
        <v>47</v>
      </c>
      <c r="AQ11" s="289" t="s">
        <v>48</v>
      </c>
      <c r="AR11" s="348"/>
      <c r="AS11" s="159"/>
      <c r="AT11" s="159"/>
    </row>
    <row r="12" spans="1:51" ht="22" customHeight="1" x14ac:dyDescent="0.15">
      <c r="A12" s="350"/>
      <c r="B12" s="132">
        <v>1</v>
      </c>
      <c r="C12" s="132">
        <v>1</v>
      </c>
      <c r="D12" s="132">
        <v>1</v>
      </c>
      <c r="E12" s="132">
        <v>2</v>
      </c>
      <c r="F12" s="132">
        <v>1</v>
      </c>
      <c r="G12" s="132">
        <v>1</v>
      </c>
      <c r="H12" s="132">
        <v>1</v>
      </c>
      <c r="I12" s="131">
        <v>14</v>
      </c>
      <c r="J12" s="131">
        <v>1</v>
      </c>
      <c r="K12" s="131">
        <v>1</v>
      </c>
      <c r="L12" s="131">
        <v>1</v>
      </c>
      <c r="M12" s="131">
        <v>2</v>
      </c>
      <c r="N12" s="131">
        <v>1</v>
      </c>
      <c r="O12" s="131">
        <v>3</v>
      </c>
      <c r="P12" s="131">
        <v>17</v>
      </c>
      <c r="Q12" s="131">
        <v>23</v>
      </c>
      <c r="R12" s="131">
        <v>2</v>
      </c>
      <c r="S12" s="131">
        <v>2</v>
      </c>
      <c r="T12" s="131">
        <v>19</v>
      </c>
      <c r="U12" s="131">
        <v>18</v>
      </c>
      <c r="V12" s="131">
        <v>1</v>
      </c>
      <c r="W12" s="131">
        <v>1</v>
      </c>
      <c r="X12" s="131">
        <v>3</v>
      </c>
      <c r="Y12" s="131">
        <v>151</v>
      </c>
      <c r="Z12" s="131">
        <v>2</v>
      </c>
      <c r="AA12" s="131">
        <v>6</v>
      </c>
      <c r="AB12" s="131">
        <v>10</v>
      </c>
      <c r="AC12" s="131">
        <v>5</v>
      </c>
      <c r="AD12" s="131">
        <v>1</v>
      </c>
      <c r="AE12" s="131">
        <v>3</v>
      </c>
      <c r="AF12" s="131">
        <v>4</v>
      </c>
      <c r="AG12" s="131">
        <v>6</v>
      </c>
      <c r="AH12" s="131">
        <v>3</v>
      </c>
      <c r="AI12" s="131">
        <v>3</v>
      </c>
      <c r="AJ12" s="131">
        <v>7</v>
      </c>
      <c r="AK12" s="223">
        <v>7</v>
      </c>
      <c r="AL12" s="25">
        <v>0</v>
      </c>
      <c r="AM12" s="224">
        <v>2</v>
      </c>
      <c r="AN12" s="223">
        <v>0</v>
      </c>
      <c r="AO12" s="224">
        <v>1</v>
      </c>
      <c r="AP12" s="224">
        <v>0</v>
      </c>
      <c r="AQ12" s="225">
        <v>0</v>
      </c>
      <c r="AR12" s="225">
        <f>SUM(B12:AQ12)</f>
        <v>328</v>
      </c>
      <c r="AS12" s="159"/>
      <c r="AT12" s="159"/>
    </row>
    <row r="13" spans="1:51" ht="22" customHeight="1" x14ac:dyDescent="0.15">
      <c r="A13" s="159"/>
      <c r="B13" s="159"/>
      <c r="C13" s="159"/>
      <c r="D13" s="159"/>
      <c r="E13" s="159"/>
      <c r="F13" s="159"/>
      <c r="G13" s="159"/>
      <c r="H13" s="159"/>
      <c r="I13" s="159"/>
      <c r="J13" s="159"/>
      <c r="K13" s="159"/>
      <c r="L13" s="159"/>
      <c r="M13" s="159"/>
      <c r="N13" s="159"/>
      <c r="O13" s="159"/>
      <c r="P13" s="159"/>
      <c r="Q13" s="159"/>
      <c r="R13" s="159"/>
      <c r="S13" s="159"/>
      <c r="T13" s="159"/>
      <c r="U13" s="159"/>
      <c r="V13" s="159"/>
      <c r="W13" s="159"/>
      <c r="X13" s="159"/>
      <c r="Y13" s="131"/>
      <c r="Z13" s="131"/>
      <c r="AA13" s="131"/>
      <c r="AB13" s="131"/>
      <c r="AC13" s="131"/>
      <c r="AD13" s="131"/>
      <c r="AE13" s="131"/>
      <c r="AF13" s="131"/>
      <c r="AG13" s="131"/>
      <c r="AH13" s="131"/>
      <c r="AI13" s="131"/>
      <c r="AJ13" s="131"/>
      <c r="AK13" s="223"/>
      <c r="AL13" s="25"/>
      <c r="AM13" s="224"/>
      <c r="AN13" s="223"/>
      <c r="AO13" s="224"/>
      <c r="AP13" s="224"/>
      <c r="AQ13" s="225"/>
      <c r="AR13" s="159"/>
      <c r="AS13" s="159"/>
      <c r="AT13" s="159"/>
    </row>
    <row r="14" spans="1:51" ht="22" customHeight="1" x14ac:dyDescent="0.15">
      <c r="A14" s="348" t="s">
        <v>939</v>
      </c>
      <c r="B14" s="352" t="s">
        <v>940</v>
      </c>
      <c r="C14" s="353"/>
      <c r="D14" s="353"/>
      <c r="E14" s="353"/>
      <c r="F14" s="353"/>
      <c r="G14" s="353"/>
      <c r="H14" s="353"/>
      <c r="I14" s="353"/>
      <c r="J14" s="353"/>
      <c r="K14" s="353"/>
      <c r="L14" s="353"/>
      <c r="M14" s="353"/>
      <c r="N14" s="354"/>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row>
    <row r="15" spans="1:51" ht="22" customHeight="1" x14ac:dyDescent="0.15">
      <c r="A15" s="348"/>
      <c r="B15" s="348" t="s">
        <v>921</v>
      </c>
      <c r="C15" s="348"/>
      <c r="D15" s="348" t="s">
        <v>51</v>
      </c>
      <c r="E15" s="348"/>
      <c r="F15" s="348" t="s">
        <v>26</v>
      </c>
      <c r="G15" s="348"/>
      <c r="H15" s="348" t="s">
        <v>922</v>
      </c>
      <c r="I15" s="348"/>
      <c r="J15" s="348" t="s">
        <v>44</v>
      </c>
      <c r="K15" s="348"/>
      <c r="L15" s="348" t="s">
        <v>57</v>
      </c>
      <c r="M15" s="348"/>
      <c r="N15" s="349" t="s">
        <v>931</v>
      </c>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row>
    <row r="16" spans="1:51" ht="22" customHeight="1" x14ac:dyDescent="0.15">
      <c r="A16" s="348"/>
      <c r="B16" s="125" t="s">
        <v>971</v>
      </c>
      <c r="C16" s="125" t="s">
        <v>972</v>
      </c>
      <c r="D16" s="125" t="s">
        <v>971</v>
      </c>
      <c r="E16" s="125" t="s">
        <v>972</v>
      </c>
      <c r="F16" s="125" t="s">
        <v>971</v>
      </c>
      <c r="G16" s="125" t="s">
        <v>972</v>
      </c>
      <c r="H16" s="125" t="s">
        <v>971</v>
      </c>
      <c r="I16" s="125" t="s">
        <v>972</v>
      </c>
      <c r="J16" s="125" t="s">
        <v>971</v>
      </c>
      <c r="K16" s="125" t="s">
        <v>972</v>
      </c>
      <c r="L16" s="125" t="s">
        <v>971</v>
      </c>
      <c r="M16" s="125" t="s">
        <v>972</v>
      </c>
      <c r="N16" s="350"/>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row>
    <row r="17" spans="1:46" ht="22" customHeight="1" x14ac:dyDescent="0.15">
      <c r="A17" s="348"/>
      <c r="B17" s="25">
        <v>8</v>
      </c>
      <c r="C17" s="138">
        <v>2.4</v>
      </c>
      <c r="D17" s="25">
        <v>18</v>
      </c>
      <c r="E17" s="138">
        <v>5.5</v>
      </c>
      <c r="F17" s="25">
        <v>89</v>
      </c>
      <c r="G17" s="138">
        <v>27.1</v>
      </c>
      <c r="H17" s="25">
        <v>201</v>
      </c>
      <c r="I17" s="138">
        <v>61.3</v>
      </c>
      <c r="J17" s="25">
        <v>0</v>
      </c>
      <c r="K17" s="139">
        <v>0</v>
      </c>
      <c r="L17" s="25">
        <v>10</v>
      </c>
      <c r="M17" s="139">
        <v>3</v>
      </c>
      <c r="N17" s="25">
        <v>328</v>
      </c>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row>
    <row r="18" spans="1:46" ht="22" customHeight="1" x14ac:dyDescent="0.15">
      <c r="A18" s="159"/>
      <c r="B18" s="162"/>
      <c r="C18" s="162"/>
      <c r="D18" s="162"/>
      <c r="E18" s="162"/>
      <c r="F18" s="162"/>
      <c r="G18" s="162"/>
      <c r="H18" s="162"/>
      <c r="I18" s="162"/>
      <c r="J18" s="162"/>
      <c r="K18" s="162"/>
      <c r="L18" s="162"/>
      <c r="M18" s="162"/>
      <c r="N18" s="162"/>
      <c r="O18" s="162"/>
      <c r="P18" s="162"/>
      <c r="Q18" s="162"/>
      <c r="R18" s="162"/>
      <c r="S18" s="162"/>
      <c r="T18" s="162"/>
      <c r="U18" s="162"/>
      <c r="V18" s="162"/>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row>
    <row r="19" spans="1:46" ht="22" customHeight="1" x14ac:dyDescent="0.15">
      <c r="A19" s="434" t="s">
        <v>924</v>
      </c>
      <c r="B19" s="430" t="s">
        <v>500</v>
      </c>
      <c r="C19" s="430"/>
      <c r="D19" s="430"/>
      <c r="E19" s="430"/>
      <c r="F19" s="430"/>
      <c r="G19" s="430"/>
      <c r="H19" s="430"/>
      <c r="I19" s="430"/>
      <c r="J19" s="430"/>
      <c r="K19" s="430"/>
      <c r="L19" s="430"/>
      <c r="M19" s="430"/>
      <c r="N19" s="430"/>
      <c r="O19" s="430"/>
      <c r="P19" s="430"/>
      <c r="Q19" s="430"/>
      <c r="R19" s="430"/>
      <c r="S19" s="430"/>
      <c r="T19" s="430"/>
      <c r="U19" s="430"/>
      <c r="V19" s="430"/>
      <c r="W19" s="433" t="s">
        <v>931</v>
      </c>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row>
    <row r="20" spans="1:46" ht="22" customHeight="1" x14ac:dyDescent="0.15">
      <c r="A20" s="435"/>
      <c r="B20" s="432" t="s">
        <v>65</v>
      </c>
      <c r="C20" s="430" t="s">
        <v>67</v>
      </c>
      <c r="D20" s="430"/>
      <c r="E20" s="432" t="s">
        <v>68</v>
      </c>
      <c r="F20" s="432" t="s">
        <v>69</v>
      </c>
      <c r="G20" s="432" t="s">
        <v>74</v>
      </c>
      <c r="H20" s="432"/>
      <c r="I20" s="432"/>
      <c r="J20" s="432" t="s">
        <v>66</v>
      </c>
      <c r="K20" s="432" t="s">
        <v>70</v>
      </c>
      <c r="L20" s="432" t="s">
        <v>71</v>
      </c>
      <c r="M20" s="432"/>
      <c r="N20" s="430" t="s">
        <v>72</v>
      </c>
      <c r="O20" s="430"/>
      <c r="P20" s="432" t="s">
        <v>73</v>
      </c>
      <c r="Q20" s="432"/>
      <c r="R20" s="432"/>
      <c r="S20" s="432"/>
      <c r="T20" s="432" t="s">
        <v>78</v>
      </c>
      <c r="U20" s="432"/>
      <c r="V20" s="432"/>
      <c r="W20" s="394"/>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row>
    <row r="21" spans="1:46" ht="22" customHeight="1" x14ac:dyDescent="0.15">
      <c r="A21" s="435"/>
      <c r="B21" s="432"/>
      <c r="C21" s="226" t="s">
        <v>11</v>
      </c>
      <c r="D21" s="226" t="s">
        <v>12</v>
      </c>
      <c r="E21" s="432"/>
      <c r="F21" s="432"/>
      <c r="G21" s="226" t="s">
        <v>285</v>
      </c>
      <c r="H21" s="226" t="s">
        <v>286</v>
      </c>
      <c r="I21" s="226" t="s">
        <v>119</v>
      </c>
      <c r="J21" s="432"/>
      <c r="K21" s="432"/>
      <c r="L21" s="226" t="s">
        <v>55</v>
      </c>
      <c r="M21" s="226" t="s">
        <v>56</v>
      </c>
      <c r="N21" s="226" t="s">
        <v>64</v>
      </c>
      <c r="O21" s="226" t="s">
        <v>63</v>
      </c>
      <c r="P21" s="226" t="s">
        <v>13</v>
      </c>
      <c r="Q21" s="226" t="s">
        <v>14</v>
      </c>
      <c r="R21" s="226" t="s">
        <v>20</v>
      </c>
      <c r="S21" s="226" t="s">
        <v>18</v>
      </c>
      <c r="T21" s="226" t="s">
        <v>23</v>
      </c>
      <c r="U21" s="226" t="s">
        <v>16</v>
      </c>
      <c r="V21" s="226" t="s">
        <v>21</v>
      </c>
      <c r="W21" s="3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row>
    <row r="22" spans="1:46" ht="22" customHeight="1" x14ac:dyDescent="0.15">
      <c r="A22" s="435"/>
      <c r="B22" s="228">
        <v>243</v>
      </c>
      <c r="C22" s="228">
        <v>183</v>
      </c>
      <c r="D22" s="228">
        <v>206</v>
      </c>
      <c r="E22" s="228">
        <v>73</v>
      </c>
      <c r="F22" s="228">
        <v>102</v>
      </c>
      <c r="G22" s="228">
        <v>296</v>
      </c>
      <c r="H22" s="228">
        <v>0</v>
      </c>
      <c r="I22" s="228">
        <v>6</v>
      </c>
      <c r="J22" s="229">
        <v>8</v>
      </c>
      <c r="K22" s="229">
        <v>5</v>
      </c>
      <c r="L22" s="229">
        <v>110</v>
      </c>
      <c r="M22" s="229">
        <v>14</v>
      </c>
      <c r="N22" s="229">
        <v>159</v>
      </c>
      <c r="O22" s="229">
        <v>21</v>
      </c>
      <c r="P22" s="229">
        <v>28</v>
      </c>
      <c r="Q22" s="229">
        <v>104</v>
      </c>
      <c r="R22" s="229">
        <v>7</v>
      </c>
      <c r="S22" s="229">
        <v>1</v>
      </c>
      <c r="T22" s="229">
        <v>4</v>
      </c>
      <c r="U22" s="229">
        <v>1</v>
      </c>
      <c r="V22" s="229">
        <v>0</v>
      </c>
      <c r="W22" s="132">
        <v>1571</v>
      </c>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row>
    <row r="23" spans="1:46" ht="22" customHeight="1" x14ac:dyDescent="0.15">
      <c r="A23" s="435"/>
      <c r="B23" s="432" t="s">
        <v>306</v>
      </c>
      <c r="C23" s="432"/>
      <c r="D23" s="432"/>
      <c r="E23" s="432"/>
      <c r="F23" s="432"/>
      <c r="G23" s="432"/>
      <c r="H23" s="432"/>
      <c r="I23" s="432"/>
      <c r="J23" s="432" t="s">
        <v>305</v>
      </c>
      <c r="K23" s="432"/>
      <c r="L23" s="432"/>
      <c r="M23" s="432"/>
      <c r="N23" s="432"/>
      <c r="O23" s="432"/>
      <c r="P23" s="432"/>
      <c r="Q23" s="432"/>
      <c r="R23" s="432"/>
      <c r="S23" s="432"/>
      <c r="T23" s="432"/>
      <c r="U23" s="432"/>
      <c r="V23" s="432"/>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row>
    <row r="24" spans="1:46" ht="22" customHeight="1" x14ac:dyDescent="0.15">
      <c r="A24" s="436"/>
      <c r="B24" s="431">
        <f>B22+C22+D22+E22+F22+G22+H22+I22</f>
        <v>1109</v>
      </c>
      <c r="C24" s="431"/>
      <c r="D24" s="431"/>
      <c r="E24" s="431"/>
      <c r="F24" s="431"/>
      <c r="G24" s="431"/>
      <c r="H24" s="431"/>
      <c r="I24" s="431"/>
      <c r="J24" s="431">
        <f>J22+K22+L22+M22+N22+O22+P22+Q22+R22+S22+T22+U22+V22</f>
        <v>462</v>
      </c>
      <c r="K24" s="431"/>
      <c r="L24" s="431"/>
      <c r="M24" s="431"/>
      <c r="N24" s="431"/>
      <c r="O24" s="431"/>
      <c r="P24" s="431"/>
      <c r="Q24" s="431"/>
      <c r="R24" s="431"/>
      <c r="S24" s="431"/>
      <c r="T24" s="431"/>
      <c r="U24" s="431"/>
      <c r="V24" s="431"/>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row>
    <row r="25" spans="1:46" ht="22" customHeight="1" x14ac:dyDescent="0.15">
      <c r="A25" s="159"/>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row>
    <row r="26" spans="1:46" ht="22" customHeight="1" x14ac:dyDescent="0.15">
      <c r="A26" s="432" t="s">
        <v>925</v>
      </c>
      <c r="B26" s="430" t="s">
        <v>501</v>
      </c>
      <c r="C26" s="430"/>
      <c r="D26" s="430"/>
      <c r="E26" s="430"/>
      <c r="F26" s="430"/>
      <c r="G26" s="430"/>
      <c r="H26" s="430"/>
      <c r="I26" s="430"/>
      <c r="J26" s="430"/>
      <c r="K26" s="430"/>
      <c r="L26" s="430"/>
      <c r="M26" s="430"/>
      <c r="N26" s="430"/>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row>
    <row r="27" spans="1:46" ht="22" customHeight="1" x14ac:dyDescent="0.15">
      <c r="A27" s="432"/>
      <c r="B27" s="230" t="s">
        <v>973</v>
      </c>
      <c r="C27" s="226" t="s">
        <v>65</v>
      </c>
      <c r="D27" s="226" t="s">
        <v>67</v>
      </c>
      <c r="E27" s="226" t="s">
        <v>68</v>
      </c>
      <c r="F27" s="226" t="s">
        <v>69</v>
      </c>
      <c r="G27" s="226" t="s">
        <v>74</v>
      </c>
      <c r="H27" s="226" t="s">
        <v>66</v>
      </c>
      <c r="I27" s="226" t="s">
        <v>70</v>
      </c>
      <c r="J27" s="226" t="s">
        <v>71</v>
      </c>
      <c r="K27" s="226" t="s">
        <v>72</v>
      </c>
      <c r="L27" s="226" t="s">
        <v>73</v>
      </c>
      <c r="M27" s="226" t="s">
        <v>78</v>
      </c>
      <c r="N27" s="230" t="s">
        <v>931</v>
      </c>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row>
    <row r="28" spans="1:46" ht="22" customHeight="1" x14ac:dyDescent="0.15">
      <c r="A28" s="432"/>
      <c r="B28" s="228" t="s">
        <v>971</v>
      </c>
      <c r="C28" s="228">
        <v>243</v>
      </c>
      <c r="D28" s="229">
        <f>183+206</f>
        <v>389</v>
      </c>
      <c r="E28" s="228">
        <v>73</v>
      </c>
      <c r="F28" s="228">
        <v>102</v>
      </c>
      <c r="G28" s="229">
        <f>296+6+0</f>
        <v>302</v>
      </c>
      <c r="H28" s="229">
        <v>8</v>
      </c>
      <c r="I28" s="229">
        <v>5</v>
      </c>
      <c r="J28" s="229">
        <f>110+14</f>
        <v>124</v>
      </c>
      <c r="K28" s="229">
        <f>159+21</f>
        <v>180</v>
      </c>
      <c r="L28" s="229">
        <f>28+104+7+1</f>
        <v>140</v>
      </c>
      <c r="M28" s="229">
        <v>5</v>
      </c>
      <c r="N28" s="229">
        <f>SUM(C28:M28)</f>
        <v>1571</v>
      </c>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row>
    <row r="29" spans="1:46" ht="22" customHeight="1" x14ac:dyDescent="0.15">
      <c r="A29" s="432"/>
      <c r="B29" s="228" t="s">
        <v>972</v>
      </c>
      <c r="C29" s="231">
        <v>15.5</v>
      </c>
      <c r="D29" s="234">
        <v>24.8</v>
      </c>
      <c r="E29" s="231">
        <v>4.5999999999999996</v>
      </c>
      <c r="F29" s="231">
        <v>6.5</v>
      </c>
      <c r="G29" s="234">
        <v>19.2</v>
      </c>
      <c r="H29" s="234">
        <v>0.5</v>
      </c>
      <c r="I29" s="234">
        <v>0.3</v>
      </c>
      <c r="J29" s="234">
        <v>7.9</v>
      </c>
      <c r="K29" s="234">
        <v>11.5</v>
      </c>
      <c r="L29" s="234">
        <v>8.9</v>
      </c>
      <c r="M29" s="234">
        <v>0.3</v>
      </c>
      <c r="N29" s="231"/>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row>
    <row r="30" spans="1:46" ht="22" customHeight="1" x14ac:dyDescent="0.15">
      <c r="A30" s="157"/>
      <c r="B30" s="162"/>
      <c r="C30" s="155"/>
      <c r="D30" s="162"/>
      <c r="E30" s="162"/>
      <c r="F30" s="155"/>
      <c r="G30" s="155"/>
      <c r="H30" s="155"/>
      <c r="I30" s="155"/>
      <c r="J30" s="155"/>
      <c r="K30" s="155"/>
      <c r="L30" s="155"/>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row>
    <row r="31" spans="1:46" ht="22" customHeight="1" x14ac:dyDescent="0.15">
      <c r="A31" s="432" t="s">
        <v>926</v>
      </c>
      <c r="B31" s="430" t="s">
        <v>304</v>
      </c>
      <c r="C31" s="430" t="s">
        <v>502</v>
      </c>
      <c r="D31" s="430"/>
      <c r="E31" s="430"/>
      <c r="F31" s="430"/>
      <c r="G31" s="430"/>
      <c r="H31" s="430"/>
      <c r="I31" s="430"/>
      <c r="J31" s="430"/>
      <c r="K31" s="430"/>
      <c r="L31" s="430"/>
      <c r="M31" s="430"/>
      <c r="N31" s="430"/>
      <c r="O31" s="430"/>
      <c r="P31" s="430"/>
      <c r="Q31" s="430"/>
      <c r="R31" s="430"/>
      <c r="S31" s="430"/>
      <c r="T31" s="430"/>
      <c r="U31" s="430"/>
      <c r="V31" s="430"/>
      <c r="W31" s="430"/>
      <c r="X31" s="158"/>
      <c r="Y31" s="159"/>
      <c r="Z31" s="160"/>
      <c r="AA31" s="159"/>
      <c r="AB31" s="159"/>
      <c r="AC31" s="159"/>
      <c r="AD31" s="159"/>
      <c r="AE31" s="159"/>
      <c r="AF31" s="159"/>
      <c r="AG31" s="159"/>
      <c r="AH31" s="159"/>
      <c r="AI31" s="159"/>
      <c r="AJ31" s="159"/>
      <c r="AK31" s="159"/>
      <c r="AL31" s="159"/>
      <c r="AM31" s="159"/>
      <c r="AN31" s="159"/>
      <c r="AO31" s="159"/>
      <c r="AP31" s="159"/>
      <c r="AQ31" s="159"/>
      <c r="AR31" s="159"/>
      <c r="AS31" s="159"/>
      <c r="AT31" s="159"/>
    </row>
    <row r="32" spans="1:46" ht="22" customHeight="1" x14ac:dyDescent="0.15">
      <c r="A32" s="432"/>
      <c r="B32" s="430"/>
      <c r="C32" s="430" t="s">
        <v>65</v>
      </c>
      <c r="D32" s="430" t="s">
        <v>67</v>
      </c>
      <c r="E32" s="430"/>
      <c r="F32" s="432" t="s">
        <v>68</v>
      </c>
      <c r="G32" s="432" t="s">
        <v>69</v>
      </c>
      <c r="H32" s="432" t="s">
        <v>74</v>
      </c>
      <c r="I32" s="432"/>
      <c r="J32" s="432"/>
      <c r="K32" s="432" t="s">
        <v>66</v>
      </c>
      <c r="L32" s="432" t="s">
        <v>70</v>
      </c>
      <c r="M32" s="432" t="s">
        <v>71</v>
      </c>
      <c r="N32" s="432"/>
      <c r="O32" s="432" t="s">
        <v>72</v>
      </c>
      <c r="P32" s="432"/>
      <c r="Q32" s="432" t="s">
        <v>73</v>
      </c>
      <c r="R32" s="432"/>
      <c r="S32" s="432"/>
      <c r="T32" s="432"/>
      <c r="U32" s="432" t="s">
        <v>78</v>
      </c>
      <c r="V32" s="432"/>
      <c r="W32" s="432"/>
      <c r="X32" s="161"/>
      <c r="Y32" s="159"/>
      <c r="Z32" s="160"/>
      <c r="AA32" s="161"/>
      <c r="AB32" s="161"/>
      <c r="AC32" s="159"/>
      <c r="AD32" s="159"/>
      <c r="AE32" s="159"/>
      <c r="AF32" s="159"/>
      <c r="AG32" s="159"/>
      <c r="AH32" s="159"/>
      <c r="AI32" s="159"/>
      <c r="AJ32" s="159"/>
      <c r="AK32" s="159"/>
      <c r="AL32" s="159"/>
      <c r="AM32" s="159"/>
      <c r="AN32" s="159"/>
      <c r="AO32" s="159"/>
      <c r="AP32" s="159"/>
      <c r="AQ32" s="159"/>
      <c r="AR32" s="159"/>
      <c r="AS32" s="159"/>
      <c r="AT32" s="159"/>
    </row>
    <row r="33" spans="1:46" ht="22" customHeight="1" x14ac:dyDescent="0.15">
      <c r="A33" s="432"/>
      <c r="B33" s="430"/>
      <c r="C33" s="430"/>
      <c r="D33" s="226" t="s">
        <v>11</v>
      </c>
      <c r="E33" s="226" t="s">
        <v>12</v>
      </c>
      <c r="F33" s="432"/>
      <c r="G33" s="432"/>
      <c r="H33" s="226" t="s">
        <v>285</v>
      </c>
      <c r="I33" s="226" t="s">
        <v>286</v>
      </c>
      <c r="J33" s="226" t="s">
        <v>119</v>
      </c>
      <c r="K33" s="432"/>
      <c r="L33" s="432"/>
      <c r="M33" s="226" t="s">
        <v>55</v>
      </c>
      <c r="N33" s="226" t="s">
        <v>56</v>
      </c>
      <c r="O33" s="226" t="s">
        <v>497</v>
      </c>
      <c r="P33" s="226" t="s">
        <v>63</v>
      </c>
      <c r="Q33" s="226" t="s">
        <v>13</v>
      </c>
      <c r="R33" s="226" t="s">
        <v>498</v>
      </c>
      <c r="S33" s="226" t="s">
        <v>20</v>
      </c>
      <c r="T33" s="226" t="s">
        <v>499</v>
      </c>
      <c r="U33" s="226" t="s">
        <v>23</v>
      </c>
      <c r="V33" s="226" t="s">
        <v>16</v>
      </c>
      <c r="W33" s="226" t="s">
        <v>21</v>
      </c>
      <c r="X33" s="155"/>
      <c r="Y33" s="159"/>
      <c r="Z33" s="162"/>
      <c r="AA33" s="162"/>
      <c r="AB33" s="162"/>
      <c r="AC33" s="159"/>
      <c r="AD33" s="159"/>
      <c r="AE33" s="159"/>
      <c r="AF33" s="159"/>
      <c r="AG33" s="159"/>
      <c r="AH33" s="159"/>
      <c r="AI33" s="159"/>
      <c r="AJ33" s="159"/>
      <c r="AK33" s="159"/>
      <c r="AL33" s="159"/>
      <c r="AM33" s="159"/>
      <c r="AN33" s="159"/>
      <c r="AO33" s="159"/>
      <c r="AP33" s="159"/>
      <c r="AQ33" s="159"/>
      <c r="AR33" s="159"/>
      <c r="AS33" s="159"/>
      <c r="AT33" s="159"/>
    </row>
    <row r="34" spans="1:46" ht="22" customHeight="1" x14ac:dyDescent="0.15">
      <c r="A34" s="432"/>
      <c r="B34" s="227" t="s">
        <v>25</v>
      </c>
      <c r="C34" s="228">
        <v>21</v>
      </c>
      <c r="D34" s="228">
        <v>20</v>
      </c>
      <c r="E34" s="228">
        <v>16</v>
      </c>
      <c r="F34" s="228">
        <v>7</v>
      </c>
      <c r="G34" s="228">
        <v>14</v>
      </c>
      <c r="H34" s="228">
        <v>20</v>
      </c>
      <c r="I34" s="228">
        <v>0</v>
      </c>
      <c r="J34" s="228">
        <v>0</v>
      </c>
      <c r="K34" s="228">
        <v>0</v>
      </c>
      <c r="L34" s="228">
        <v>0</v>
      </c>
      <c r="M34" s="228">
        <v>2</v>
      </c>
      <c r="N34" s="228">
        <v>2</v>
      </c>
      <c r="O34" s="228">
        <v>1</v>
      </c>
      <c r="P34" s="228">
        <v>1</v>
      </c>
      <c r="Q34" s="228">
        <v>1</v>
      </c>
      <c r="R34" s="228">
        <v>1</v>
      </c>
      <c r="S34" s="228">
        <v>0</v>
      </c>
      <c r="T34" s="228">
        <v>0</v>
      </c>
      <c r="U34" s="228">
        <v>0</v>
      </c>
      <c r="V34" s="228">
        <v>0</v>
      </c>
      <c r="W34" s="228">
        <v>0</v>
      </c>
      <c r="X34" s="131">
        <v>0</v>
      </c>
      <c r="Y34" s="159"/>
      <c r="Z34" s="162"/>
      <c r="AA34" s="162"/>
      <c r="AB34" s="162"/>
      <c r="AC34" s="159"/>
      <c r="AD34" s="159"/>
      <c r="AE34" s="159"/>
      <c r="AF34" s="159"/>
      <c r="AG34" s="159"/>
      <c r="AH34" s="159"/>
      <c r="AI34" s="159"/>
      <c r="AJ34" s="159"/>
      <c r="AK34" s="159"/>
      <c r="AL34" s="159"/>
      <c r="AM34" s="159"/>
      <c r="AN34" s="159"/>
      <c r="AO34" s="159"/>
      <c r="AP34" s="159"/>
      <c r="AQ34" s="159"/>
      <c r="AR34" s="159"/>
      <c r="AS34" s="159"/>
      <c r="AT34" s="159"/>
    </row>
    <row r="35" spans="1:46" ht="22" customHeight="1" x14ac:dyDescent="0.15">
      <c r="A35" s="432"/>
      <c r="B35" s="227" t="s">
        <v>313</v>
      </c>
      <c r="C35" s="228">
        <v>8</v>
      </c>
      <c r="D35" s="228">
        <v>7</v>
      </c>
      <c r="E35" s="228">
        <v>5</v>
      </c>
      <c r="F35" s="228">
        <v>1</v>
      </c>
      <c r="G35" s="228">
        <v>6</v>
      </c>
      <c r="H35" s="228">
        <v>7</v>
      </c>
      <c r="I35" s="228">
        <v>0</v>
      </c>
      <c r="J35" s="228">
        <v>0</v>
      </c>
      <c r="K35" s="228">
        <v>0</v>
      </c>
      <c r="L35" s="228">
        <v>0</v>
      </c>
      <c r="M35" s="228">
        <v>2</v>
      </c>
      <c r="N35" s="228">
        <v>0</v>
      </c>
      <c r="O35" s="228">
        <v>1</v>
      </c>
      <c r="P35" s="228">
        <v>1</v>
      </c>
      <c r="Q35" s="228">
        <v>1</v>
      </c>
      <c r="R35" s="228">
        <v>2</v>
      </c>
      <c r="S35" s="228">
        <v>0</v>
      </c>
      <c r="T35" s="228">
        <v>0</v>
      </c>
      <c r="U35" s="228">
        <v>0</v>
      </c>
      <c r="V35" s="228">
        <v>0</v>
      </c>
      <c r="W35" s="228">
        <v>0</v>
      </c>
      <c r="X35" s="131">
        <v>0</v>
      </c>
      <c r="Y35" s="159"/>
      <c r="Z35" s="162"/>
      <c r="AA35" s="162"/>
      <c r="AB35" s="162"/>
      <c r="AC35" s="159"/>
      <c r="AD35" s="159"/>
      <c r="AE35" s="159"/>
      <c r="AF35" s="159"/>
      <c r="AG35" s="159"/>
      <c r="AH35" s="159"/>
      <c r="AI35" s="159"/>
      <c r="AJ35" s="159"/>
      <c r="AK35" s="159"/>
      <c r="AL35" s="159"/>
      <c r="AM35" s="159"/>
      <c r="AN35" s="159"/>
      <c r="AO35" s="159"/>
      <c r="AP35" s="159"/>
      <c r="AQ35" s="159"/>
      <c r="AR35" s="159"/>
      <c r="AS35" s="159"/>
      <c r="AT35" s="159"/>
    </row>
    <row r="36" spans="1:46" ht="22" customHeight="1" x14ac:dyDescent="0.15">
      <c r="A36" s="432"/>
      <c r="B36" s="227" t="s">
        <v>302</v>
      </c>
      <c r="C36" s="228">
        <v>150</v>
      </c>
      <c r="D36" s="228">
        <v>93</v>
      </c>
      <c r="E36" s="228">
        <v>122</v>
      </c>
      <c r="F36" s="228">
        <v>39</v>
      </c>
      <c r="G36" s="228">
        <v>54</v>
      </c>
      <c r="H36" s="228">
        <v>173</v>
      </c>
      <c r="I36" s="228">
        <v>0</v>
      </c>
      <c r="J36" s="228">
        <v>4</v>
      </c>
      <c r="K36" s="228">
        <v>7</v>
      </c>
      <c r="L36" s="228">
        <v>4</v>
      </c>
      <c r="M36" s="228">
        <v>63</v>
      </c>
      <c r="N36" s="228">
        <v>7</v>
      </c>
      <c r="O36" s="228">
        <v>118</v>
      </c>
      <c r="P36" s="228">
        <v>8</v>
      </c>
      <c r="Q36" s="228">
        <v>15</v>
      </c>
      <c r="R36" s="228">
        <v>76</v>
      </c>
      <c r="S36" s="228">
        <v>5</v>
      </c>
      <c r="T36" s="228">
        <v>0</v>
      </c>
      <c r="U36" s="228">
        <v>2</v>
      </c>
      <c r="V36" s="228">
        <v>0</v>
      </c>
      <c r="W36" s="228">
        <v>0</v>
      </c>
      <c r="X36" s="131">
        <v>1</v>
      </c>
      <c r="Y36" s="159"/>
      <c r="Z36" s="162"/>
      <c r="AA36" s="162"/>
      <c r="AB36" s="162"/>
      <c r="AC36" s="159"/>
      <c r="AD36" s="159"/>
      <c r="AE36" s="159"/>
      <c r="AF36" s="159"/>
      <c r="AG36" s="159"/>
      <c r="AH36" s="159"/>
      <c r="AI36" s="159"/>
      <c r="AJ36" s="159"/>
      <c r="AK36" s="159"/>
      <c r="AL36" s="159"/>
      <c r="AM36" s="159"/>
      <c r="AN36" s="159"/>
      <c r="AO36" s="159"/>
      <c r="AP36" s="159"/>
      <c r="AQ36" s="159"/>
      <c r="AR36" s="159"/>
      <c r="AS36" s="159"/>
      <c r="AT36" s="159"/>
    </row>
    <row r="37" spans="1:46" ht="22" customHeight="1" x14ac:dyDescent="0.15">
      <c r="A37" s="432"/>
      <c r="B37" s="227" t="s">
        <v>303</v>
      </c>
      <c r="C37" s="228">
        <v>56</v>
      </c>
      <c r="D37" s="228">
        <v>55</v>
      </c>
      <c r="E37" s="228">
        <v>52</v>
      </c>
      <c r="F37" s="228">
        <v>7</v>
      </c>
      <c r="G37" s="228">
        <v>15</v>
      </c>
      <c r="H37" s="228">
        <v>56</v>
      </c>
      <c r="I37" s="228">
        <v>0</v>
      </c>
      <c r="J37" s="228">
        <v>1</v>
      </c>
      <c r="K37" s="228">
        <v>2</v>
      </c>
      <c r="L37" s="228">
        <v>1</v>
      </c>
      <c r="M37" s="228">
        <v>21</v>
      </c>
      <c r="N37" s="228">
        <v>7</v>
      </c>
      <c r="O37" s="228">
        <v>10</v>
      </c>
      <c r="P37" s="228">
        <v>17</v>
      </c>
      <c r="Q37" s="228">
        <v>16</v>
      </c>
      <c r="R37" s="228">
        <v>1</v>
      </c>
      <c r="S37" s="228">
        <v>2</v>
      </c>
      <c r="T37" s="228">
        <v>1</v>
      </c>
      <c r="U37" s="228">
        <v>0</v>
      </c>
      <c r="V37" s="228">
        <v>0</v>
      </c>
      <c r="W37" s="228">
        <v>0</v>
      </c>
      <c r="X37" s="131">
        <v>0</v>
      </c>
      <c r="Y37" s="159"/>
      <c r="Z37" s="162"/>
      <c r="AA37" s="162"/>
      <c r="AB37" s="162"/>
      <c r="AC37" s="159"/>
      <c r="AD37" s="159"/>
      <c r="AE37" s="159"/>
      <c r="AF37" s="159"/>
      <c r="AG37" s="159"/>
      <c r="AH37" s="159"/>
      <c r="AI37" s="159"/>
      <c r="AJ37" s="159"/>
      <c r="AK37" s="159"/>
      <c r="AL37" s="159"/>
      <c r="AM37" s="159"/>
      <c r="AN37" s="159"/>
      <c r="AO37" s="159"/>
      <c r="AP37" s="159"/>
      <c r="AQ37" s="159"/>
      <c r="AR37" s="159"/>
      <c r="AS37" s="159"/>
      <c r="AT37" s="159"/>
    </row>
    <row r="38" spans="1:46" ht="22" customHeight="1" x14ac:dyDescent="0.15">
      <c r="A38" s="432"/>
      <c r="B38" s="227" t="s">
        <v>41</v>
      </c>
      <c r="C38" s="228">
        <v>0</v>
      </c>
      <c r="D38" s="228">
        <v>0</v>
      </c>
      <c r="E38" s="228">
        <v>0</v>
      </c>
      <c r="F38" s="228">
        <v>0</v>
      </c>
      <c r="G38" s="228">
        <v>0</v>
      </c>
      <c r="H38" s="228">
        <v>0</v>
      </c>
      <c r="I38" s="228">
        <v>0</v>
      </c>
      <c r="J38" s="228">
        <v>0</v>
      </c>
      <c r="K38" s="228">
        <v>0</v>
      </c>
      <c r="L38" s="228">
        <v>0</v>
      </c>
      <c r="M38" s="228">
        <v>0</v>
      </c>
      <c r="N38" s="228">
        <v>0</v>
      </c>
      <c r="O38" s="228">
        <v>0</v>
      </c>
      <c r="P38" s="228">
        <v>0</v>
      </c>
      <c r="Q38" s="228">
        <v>0</v>
      </c>
      <c r="R38" s="228">
        <v>0</v>
      </c>
      <c r="S38" s="228">
        <v>0</v>
      </c>
      <c r="T38" s="228">
        <v>0</v>
      </c>
      <c r="U38" s="228">
        <v>0</v>
      </c>
      <c r="V38" s="228">
        <v>0</v>
      </c>
      <c r="W38" s="228">
        <v>0</v>
      </c>
      <c r="X38" s="131">
        <v>0</v>
      </c>
      <c r="Y38" s="159"/>
      <c r="Z38" s="162"/>
      <c r="AA38" s="162"/>
      <c r="AB38" s="162"/>
      <c r="AC38" s="159"/>
      <c r="AD38" s="159"/>
      <c r="AE38" s="159"/>
      <c r="AF38" s="159"/>
      <c r="AG38" s="159"/>
      <c r="AH38" s="159"/>
      <c r="AI38" s="159"/>
      <c r="AJ38" s="159"/>
      <c r="AK38" s="159"/>
      <c r="AL38" s="159"/>
      <c r="AM38" s="159"/>
      <c r="AN38" s="159"/>
      <c r="AO38" s="159"/>
      <c r="AP38" s="159"/>
      <c r="AQ38" s="159"/>
      <c r="AR38" s="159"/>
      <c r="AS38" s="159"/>
      <c r="AT38" s="159"/>
    </row>
    <row r="39" spans="1:46" ht="22" customHeight="1" x14ac:dyDescent="0.15">
      <c r="A39" s="432"/>
      <c r="B39" s="227" t="s">
        <v>44</v>
      </c>
      <c r="C39" s="228">
        <v>2</v>
      </c>
      <c r="D39" s="228">
        <v>2</v>
      </c>
      <c r="E39" s="228">
        <v>1</v>
      </c>
      <c r="F39" s="228">
        <v>2</v>
      </c>
      <c r="G39" s="228">
        <v>0</v>
      </c>
      <c r="H39" s="228">
        <v>2</v>
      </c>
      <c r="I39" s="228">
        <v>0</v>
      </c>
      <c r="J39" s="228">
        <v>1</v>
      </c>
      <c r="K39" s="228">
        <v>0</v>
      </c>
      <c r="L39" s="228">
        <v>0</v>
      </c>
      <c r="M39" s="228">
        <v>0</v>
      </c>
      <c r="N39" s="228">
        <v>0</v>
      </c>
      <c r="O39" s="228">
        <v>0</v>
      </c>
      <c r="P39" s="228">
        <v>0</v>
      </c>
      <c r="Q39" s="228">
        <v>0</v>
      </c>
      <c r="R39" s="228">
        <v>0</v>
      </c>
      <c r="S39" s="228">
        <v>0</v>
      </c>
      <c r="T39" s="228">
        <v>0</v>
      </c>
      <c r="U39" s="228">
        <v>1</v>
      </c>
      <c r="V39" s="228">
        <v>0</v>
      </c>
      <c r="W39" s="228">
        <v>0</v>
      </c>
      <c r="X39" s="131">
        <v>1</v>
      </c>
      <c r="Y39" s="159"/>
      <c r="Z39" s="162"/>
      <c r="AA39" s="162"/>
      <c r="AB39" s="162"/>
      <c r="AC39" s="159"/>
      <c r="AD39" s="159"/>
      <c r="AE39" s="159"/>
      <c r="AF39" s="159"/>
      <c r="AG39" s="159"/>
      <c r="AH39" s="159"/>
      <c r="AI39" s="159"/>
      <c r="AJ39" s="159"/>
      <c r="AK39" s="159"/>
      <c r="AL39" s="159"/>
      <c r="AM39" s="159"/>
      <c r="AN39" s="159"/>
      <c r="AO39" s="159"/>
      <c r="AP39" s="159"/>
      <c r="AQ39" s="159"/>
      <c r="AR39" s="159"/>
      <c r="AS39" s="159"/>
      <c r="AT39" s="159"/>
    </row>
    <row r="40" spans="1:46" ht="22" customHeight="1" x14ac:dyDescent="0.15">
      <c r="A40" s="432"/>
      <c r="B40" s="227" t="s">
        <v>57</v>
      </c>
      <c r="C40" s="228">
        <v>1</v>
      </c>
      <c r="D40" s="228">
        <v>0</v>
      </c>
      <c r="E40" s="228">
        <v>1</v>
      </c>
      <c r="F40" s="228">
        <v>0</v>
      </c>
      <c r="G40" s="228">
        <v>0</v>
      </c>
      <c r="H40" s="228">
        <v>1</v>
      </c>
      <c r="I40" s="228">
        <v>0</v>
      </c>
      <c r="J40" s="228">
        <v>0</v>
      </c>
      <c r="K40" s="228">
        <v>0</v>
      </c>
      <c r="L40" s="228">
        <v>0</v>
      </c>
      <c r="M40" s="228">
        <v>0</v>
      </c>
      <c r="N40" s="228">
        <v>0</v>
      </c>
      <c r="O40" s="228">
        <v>0</v>
      </c>
      <c r="P40" s="228">
        <v>0</v>
      </c>
      <c r="Q40" s="228">
        <v>1</v>
      </c>
      <c r="R40" s="228">
        <v>0</v>
      </c>
      <c r="S40" s="228">
        <v>0</v>
      </c>
      <c r="T40" s="228">
        <v>0</v>
      </c>
      <c r="U40" s="228">
        <v>1</v>
      </c>
      <c r="V40" s="228">
        <v>1</v>
      </c>
      <c r="W40" s="228">
        <v>0</v>
      </c>
      <c r="X40" s="131">
        <v>0</v>
      </c>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row>
    <row r="41" spans="1:46" ht="22" customHeight="1" x14ac:dyDescent="0.15">
      <c r="A41" s="432"/>
      <c r="B41" s="227" t="s">
        <v>311</v>
      </c>
      <c r="C41" s="228">
        <f>SUM(C34:C40)</f>
        <v>238</v>
      </c>
      <c r="D41" s="228">
        <f>SUM(D34:D40)</f>
        <v>177</v>
      </c>
      <c r="E41" s="228">
        <f>SUM(E34:E40)</f>
        <v>197</v>
      </c>
      <c r="F41" s="228">
        <f t="shared" ref="F41:W41" si="0">SUM(F34:F40)</f>
        <v>56</v>
      </c>
      <c r="G41" s="228">
        <f t="shared" si="0"/>
        <v>89</v>
      </c>
      <c r="H41" s="228">
        <f t="shared" si="0"/>
        <v>259</v>
      </c>
      <c r="I41" s="228">
        <f t="shared" si="0"/>
        <v>0</v>
      </c>
      <c r="J41" s="228">
        <f t="shared" si="0"/>
        <v>6</v>
      </c>
      <c r="K41" s="228">
        <f t="shared" si="0"/>
        <v>9</v>
      </c>
      <c r="L41" s="229">
        <f t="shared" si="0"/>
        <v>5</v>
      </c>
      <c r="M41" s="229">
        <f t="shared" si="0"/>
        <v>88</v>
      </c>
      <c r="N41" s="229">
        <f t="shared" si="0"/>
        <v>16</v>
      </c>
      <c r="O41" s="229">
        <f t="shared" si="0"/>
        <v>130</v>
      </c>
      <c r="P41" s="229">
        <f t="shared" si="0"/>
        <v>27</v>
      </c>
      <c r="Q41" s="229">
        <f t="shared" si="0"/>
        <v>34</v>
      </c>
      <c r="R41" s="229">
        <f t="shared" si="0"/>
        <v>80</v>
      </c>
      <c r="S41" s="229">
        <f t="shared" si="0"/>
        <v>7</v>
      </c>
      <c r="T41" s="229">
        <f t="shared" si="0"/>
        <v>1</v>
      </c>
      <c r="U41" s="229">
        <f t="shared" si="0"/>
        <v>4</v>
      </c>
      <c r="V41" s="229">
        <f t="shared" si="0"/>
        <v>1</v>
      </c>
      <c r="W41" s="229">
        <f t="shared" si="0"/>
        <v>0</v>
      </c>
      <c r="X41" s="132">
        <f>SUM(C41:W41)</f>
        <v>1424</v>
      </c>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row>
    <row r="42" spans="1:46" ht="22" customHeight="1" x14ac:dyDescent="0.15">
      <c r="A42" s="159"/>
      <c r="B42" s="162"/>
      <c r="C42" s="162"/>
      <c r="D42" s="162"/>
      <c r="E42" s="162"/>
      <c r="F42" s="162"/>
      <c r="G42" s="162"/>
      <c r="H42" s="162"/>
      <c r="I42" s="162"/>
      <c r="J42" s="162"/>
      <c r="K42" s="162"/>
      <c r="L42" s="155"/>
      <c r="M42" s="155"/>
      <c r="N42" s="155"/>
      <c r="O42" s="155"/>
      <c r="P42" s="155"/>
      <c r="Q42" s="155"/>
      <c r="R42" s="155"/>
      <c r="S42" s="155"/>
      <c r="T42" s="155"/>
      <c r="U42" s="155"/>
      <c r="V42" s="155"/>
      <c r="W42" s="155"/>
      <c r="X42" s="155"/>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row>
    <row r="43" spans="1:46" ht="22" customHeight="1" x14ac:dyDescent="0.15">
      <c r="A43" s="434" t="s">
        <v>927</v>
      </c>
      <c r="B43" s="382" t="s">
        <v>941</v>
      </c>
      <c r="C43" s="383"/>
      <c r="D43" s="383"/>
      <c r="E43" s="383"/>
      <c r="F43" s="383"/>
      <c r="G43" s="383"/>
      <c r="H43" s="383"/>
      <c r="I43" s="383"/>
      <c r="J43" s="383"/>
      <c r="K43" s="383"/>
      <c r="M43" s="383" t="s">
        <v>1250</v>
      </c>
      <c r="N43" s="383"/>
      <c r="O43" s="383"/>
      <c r="P43" s="383"/>
      <c r="Q43" s="383"/>
      <c r="R43" s="383"/>
      <c r="S43" s="383"/>
      <c r="T43" s="383"/>
      <c r="U43" s="384"/>
      <c r="V43" s="155"/>
      <c r="W43" s="155"/>
      <c r="X43" s="155"/>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row>
    <row r="44" spans="1:46" ht="22" customHeight="1" x14ac:dyDescent="0.15">
      <c r="A44" s="435"/>
      <c r="B44" s="226" t="s">
        <v>304</v>
      </c>
      <c r="C44" s="226" t="s">
        <v>65</v>
      </c>
      <c r="D44" s="226" t="s">
        <v>67</v>
      </c>
      <c r="E44" s="226" t="s">
        <v>68</v>
      </c>
      <c r="F44" s="226" t="s">
        <v>69</v>
      </c>
      <c r="G44" s="226" t="s">
        <v>74</v>
      </c>
      <c r="H44" s="226" t="s">
        <v>71</v>
      </c>
      <c r="I44" s="226" t="s">
        <v>489</v>
      </c>
      <c r="J44" s="226" t="s">
        <v>73</v>
      </c>
      <c r="K44" s="291" t="s">
        <v>931</v>
      </c>
      <c r="M44" s="226" t="s">
        <v>304</v>
      </c>
      <c r="N44" s="226" t="s">
        <v>65</v>
      </c>
      <c r="O44" s="226" t="s">
        <v>67</v>
      </c>
      <c r="P44" s="226" t="s">
        <v>68</v>
      </c>
      <c r="Q44" s="226" t="s">
        <v>69</v>
      </c>
      <c r="R44" s="226" t="s">
        <v>74</v>
      </c>
      <c r="S44" s="226" t="s">
        <v>71</v>
      </c>
      <c r="T44" s="226" t="s">
        <v>489</v>
      </c>
      <c r="U44" s="226" t="s">
        <v>73</v>
      </c>
      <c r="V44" s="155"/>
      <c r="W44" s="155"/>
      <c r="X44" s="155"/>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row>
    <row r="45" spans="1:46" ht="22" customHeight="1" x14ac:dyDescent="0.15">
      <c r="A45" s="435"/>
      <c r="B45" s="262" t="s">
        <v>25</v>
      </c>
      <c r="C45" s="228">
        <v>21</v>
      </c>
      <c r="D45" s="228">
        <v>36</v>
      </c>
      <c r="E45" s="228">
        <v>7</v>
      </c>
      <c r="F45" s="228">
        <v>14</v>
      </c>
      <c r="G45" s="228">
        <v>20</v>
      </c>
      <c r="H45" s="229">
        <v>4</v>
      </c>
      <c r="I45" s="229">
        <v>2</v>
      </c>
      <c r="J45" s="228">
        <v>2</v>
      </c>
      <c r="K45" s="227">
        <f>SUM(C45:J45)</f>
        <v>106</v>
      </c>
      <c r="M45" s="232" t="s">
        <v>25</v>
      </c>
      <c r="N45" s="260">
        <v>19.8</v>
      </c>
      <c r="O45" s="260">
        <v>34</v>
      </c>
      <c r="P45" s="260">
        <v>6.6</v>
      </c>
      <c r="Q45" s="260">
        <v>13.2</v>
      </c>
      <c r="R45" s="260">
        <v>18.899999999999999</v>
      </c>
      <c r="S45" s="261">
        <v>3.8</v>
      </c>
      <c r="T45" s="261">
        <v>1.9</v>
      </c>
      <c r="U45" s="260">
        <v>1.9</v>
      </c>
      <c r="V45" s="155"/>
      <c r="W45" s="155"/>
      <c r="X45" s="155"/>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row>
    <row r="46" spans="1:46" ht="22" customHeight="1" x14ac:dyDescent="0.15">
      <c r="A46" s="435"/>
      <c r="B46" s="262" t="s">
        <v>313</v>
      </c>
      <c r="C46" s="228">
        <v>8</v>
      </c>
      <c r="D46" s="228">
        <v>12</v>
      </c>
      <c r="E46" s="228">
        <v>1</v>
      </c>
      <c r="F46" s="228">
        <v>6</v>
      </c>
      <c r="G46" s="228">
        <v>7</v>
      </c>
      <c r="H46" s="229">
        <v>2</v>
      </c>
      <c r="I46" s="229">
        <v>2</v>
      </c>
      <c r="J46" s="228">
        <v>3</v>
      </c>
      <c r="K46" s="227">
        <f t="shared" ref="K46:K51" si="1">SUM(C46:J46)</f>
        <v>41</v>
      </c>
      <c r="M46" s="232" t="s">
        <v>313</v>
      </c>
      <c r="N46" s="260">
        <v>19.5</v>
      </c>
      <c r="O46" s="260">
        <v>29.3</v>
      </c>
      <c r="P46" s="260">
        <v>2.4</v>
      </c>
      <c r="Q46" s="260">
        <v>14.6</v>
      </c>
      <c r="R46" s="260">
        <v>17.100000000000001</v>
      </c>
      <c r="S46" s="261">
        <v>4.9000000000000004</v>
      </c>
      <c r="T46" s="261">
        <v>4.9000000000000004</v>
      </c>
      <c r="U46" s="260">
        <v>7.3</v>
      </c>
      <c r="V46" s="155"/>
      <c r="W46" s="155"/>
      <c r="X46" s="155"/>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row>
    <row r="47" spans="1:46" ht="22" customHeight="1" x14ac:dyDescent="0.15">
      <c r="A47" s="435"/>
      <c r="B47" s="262" t="s">
        <v>302</v>
      </c>
      <c r="C47" s="228">
        <v>150</v>
      </c>
      <c r="D47" s="228">
        <f>93+122</f>
        <v>215</v>
      </c>
      <c r="E47" s="228">
        <v>39</v>
      </c>
      <c r="F47" s="228">
        <v>54</v>
      </c>
      <c r="G47" s="228">
        <v>177</v>
      </c>
      <c r="H47" s="229">
        <v>70</v>
      </c>
      <c r="I47" s="229">
        <f>118+8</f>
        <v>126</v>
      </c>
      <c r="J47" s="228">
        <v>91</v>
      </c>
      <c r="K47" s="227">
        <f t="shared" si="1"/>
        <v>922</v>
      </c>
      <c r="M47" s="232" t="s">
        <v>302</v>
      </c>
      <c r="N47" s="260">
        <v>16.3</v>
      </c>
      <c r="O47" s="260">
        <v>23.3</v>
      </c>
      <c r="P47" s="260">
        <v>4.2</v>
      </c>
      <c r="Q47" s="260">
        <v>5.9</v>
      </c>
      <c r="R47" s="260">
        <v>19.2</v>
      </c>
      <c r="S47" s="261">
        <v>7.6</v>
      </c>
      <c r="T47" s="261">
        <v>13.7</v>
      </c>
      <c r="U47" s="260">
        <v>9.9</v>
      </c>
      <c r="V47" s="155"/>
      <c r="W47" s="155"/>
      <c r="X47" s="155"/>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row>
    <row r="48" spans="1:46" ht="22" customHeight="1" x14ac:dyDescent="0.15">
      <c r="A48" s="435"/>
      <c r="B48" s="262" t="s">
        <v>303</v>
      </c>
      <c r="C48" s="228">
        <v>56</v>
      </c>
      <c r="D48" s="228">
        <f>55+52</f>
        <v>107</v>
      </c>
      <c r="E48" s="228">
        <v>7</v>
      </c>
      <c r="F48" s="228">
        <v>15</v>
      </c>
      <c r="G48" s="228">
        <v>57</v>
      </c>
      <c r="H48" s="229">
        <v>28</v>
      </c>
      <c r="I48" s="229">
        <v>27</v>
      </c>
      <c r="J48" s="228">
        <v>20</v>
      </c>
      <c r="K48" s="227">
        <f t="shared" si="1"/>
        <v>317</v>
      </c>
      <c r="M48" s="232" t="s">
        <v>303</v>
      </c>
      <c r="N48" s="260">
        <v>17.7</v>
      </c>
      <c r="O48" s="260">
        <v>33.799999999999997</v>
      </c>
      <c r="P48" s="260">
        <v>2.2000000000000002</v>
      </c>
      <c r="Q48" s="260">
        <v>4.7</v>
      </c>
      <c r="R48" s="260">
        <v>18</v>
      </c>
      <c r="S48" s="261">
        <v>8.8000000000000007</v>
      </c>
      <c r="T48" s="261">
        <v>8.5</v>
      </c>
      <c r="U48" s="260">
        <v>6.3</v>
      </c>
      <c r="V48" s="155"/>
      <c r="W48" s="155"/>
      <c r="X48" s="155"/>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row>
    <row r="49" spans="1:46" ht="22" customHeight="1" x14ac:dyDescent="0.15">
      <c r="A49" s="435"/>
      <c r="B49" s="262" t="s">
        <v>41</v>
      </c>
      <c r="C49" s="228">
        <v>0</v>
      </c>
      <c r="D49" s="228">
        <v>0</v>
      </c>
      <c r="E49" s="228">
        <v>0</v>
      </c>
      <c r="F49" s="228">
        <v>0</v>
      </c>
      <c r="G49" s="228">
        <v>0</v>
      </c>
      <c r="H49" s="229">
        <v>0</v>
      </c>
      <c r="I49" s="229">
        <v>0</v>
      </c>
      <c r="J49" s="228">
        <v>0</v>
      </c>
      <c r="K49" s="227">
        <f t="shared" si="1"/>
        <v>0</v>
      </c>
      <c r="M49" s="232" t="s">
        <v>41</v>
      </c>
      <c r="N49" s="268">
        <v>0</v>
      </c>
      <c r="O49" s="268">
        <v>0</v>
      </c>
      <c r="P49" s="268">
        <v>0</v>
      </c>
      <c r="Q49" s="268">
        <v>0</v>
      </c>
      <c r="R49" s="269">
        <v>0</v>
      </c>
      <c r="S49" s="270">
        <v>0</v>
      </c>
      <c r="T49" s="270">
        <v>0</v>
      </c>
      <c r="U49" s="268">
        <v>0</v>
      </c>
      <c r="V49" s="155"/>
      <c r="W49" s="155"/>
      <c r="X49" s="155"/>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row>
    <row r="50" spans="1:46" ht="22" customHeight="1" x14ac:dyDescent="0.15">
      <c r="A50" s="435"/>
      <c r="B50" s="262" t="s">
        <v>44</v>
      </c>
      <c r="C50" s="228">
        <v>2</v>
      </c>
      <c r="D50" s="228">
        <v>3</v>
      </c>
      <c r="E50" s="228">
        <v>2</v>
      </c>
      <c r="F50" s="228">
        <v>0</v>
      </c>
      <c r="G50" s="228">
        <v>3</v>
      </c>
      <c r="H50" s="229">
        <v>0</v>
      </c>
      <c r="I50" s="229">
        <v>0</v>
      </c>
      <c r="J50" s="228">
        <v>0</v>
      </c>
      <c r="K50" s="227">
        <f t="shared" si="1"/>
        <v>10</v>
      </c>
      <c r="M50" s="232" t="s">
        <v>44</v>
      </c>
      <c r="N50" s="268">
        <v>20</v>
      </c>
      <c r="O50" s="268">
        <v>30</v>
      </c>
      <c r="P50" s="268">
        <v>20</v>
      </c>
      <c r="Q50" s="268">
        <v>0</v>
      </c>
      <c r="R50" s="268">
        <v>30</v>
      </c>
      <c r="S50" s="270">
        <f>H50*100/K50</f>
        <v>0</v>
      </c>
      <c r="T50" s="270">
        <f>I50*100/K50</f>
        <v>0</v>
      </c>
      <c r="U50" s="268">
        <v>0</v>
      </c>
      <c r="V50" s="155"/>
      <c r="W50" s="155"/>
      <c r="X50" s="155"/>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row>
    <row r="51" spans="1:46" ht="22" customHeight="1" x14ac:dyDescent="0.15">
      <c r="A51" s="436"/>
      <c r="B51" s="262" t="s">
        <v>57</v>
      </c>
      <c r="C51" s="228">
        <v>1</v>
      </c>
      <c r="D51" s="228">
        <v>1</v>
      </c>
      <c r="E51" s="228">
        <v>0</v>
      </c>
      <c r="F51" s="228">
        <v>0</v>
      </c>
      <c r="G51" s="228">
        <v>1</v>
      </c>
      <c r="H51" s="229">
        <v>0</v>
      </c>
      <c r="I51" s="229">
        <v>0</v>
      </c>
      <c r="J51" s="228">
        <v>1</v>
      </c>
      <c r="K51" s="227">
        <f t="shared" si="1"/>
        <v>4</v>
      </c>
      <c r="M51" s="232" t="s">
        <v>57</v>
      </c>
      <c r="N51" s="268">
        <v>25</v>
      </c>
      <c r="O51" s="268">
        <v>25</v>
      </c>
      <c r="P51" s="268">
        <v>0</v>
      </c>
      <c r="Q51" s="268">
        <v>0</v>
      </c>
      <c r="R51" s="268">
        <v>25</v>
      </c>
      <c r="S51" s="270">
        <f>H51*100/K51</f>
        <v>0</v>
      </c>
      <c r="T51" s="270">
        <f>I51*100/K51</f>
        <v>0</v>
      </c>
      <c r="U51" s="268">
        <v>25</v>
      </c>
      <c r="V51" s="155"/>
      <c r="W51" s="155"/>
      <c r="X51" s="155"/>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row>
    <row r="52" spans="1:46" ht="22" customHeight="1" x14ac:dyDescent="0.15">
      <c r="A52" s="164"/>
      <c r="B52" s="162"/>
      <c r="C52" s="162"/>
      <c r="D52" s="162"/>
      <c r="E52" s="162"/>
      <c r="F52" s="162"/>
      <c r="G52" s="162"/>
      <c r="H52" s="162"/>
      <c r="I52" s="162"/>
      <c r="J52" s="162"/>
      <c r="K52" s="162"/>
      <c r="L52" s="155"/>
      <c r="M52" s="155"/>
      <c r="N52" s="155"/>
      <c r="O52" s="155"/>
      <c r="P52" s="155"/>
      <c r="Q52" s="155"/>
      <c r="R52" s="155"/>
      <c r="S52" s="155"/>
      <c r="T52" s="155"/>
      <c r="U52" s="155"/>
      <c r="V52" s="155"/>
      <c r="W52" s="155"/>
      <c r="X52" s="155"/>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row>
    <row r="53" spans="1:46" ht="22" customHeight="1" x14ac:dyDescent="0.15">
      <c r="A53" s="430" t="s">
        <v>74</v>
      </c>
      <c r="B53" s="430" t="s">
        <v>932</v>
      </c>
      <c r="C53" s="430"/>
      <c r="D53" s="430"/>
      <c r="E53" s="430"/>
      <c r="F53" s="430"/>
      <c r="G53" s="160"/>
      <c r="H53" s="160"/>
      <c r="I53" s="160"/>
      <c r="J53" s="160"/>
      <c r="K53" s="235"/>
      <c r="L53" s="428" t="s">
        <v>74</v>
      </c>
      <c r="M53" s="382" t="s">
        <v>933</v>
      </c>
      <c r="N53" s="383"/>
      <c r="O53" s="383"/>
      <c r="P53" s="383"/>
      <c r="Q53" s="383"/>
      <c r="R53" s="160"/>
      <c r="S53" s="382" t="s">
        <v>488</v>
      </c>
      <c r="T53" s="384"/>
      <c r="U53" s="235"/>
      <c r="AE53" s="159"/>
      <c r="AF53" s="159"/>
      <c r="AG53" s="159"/>
      <c r="AH53" s="159"/>
      <c r="AI53" s="159"/>
      <c r="AJ53" s="159"/>
      <c r="AK53" s="159"/>
      <c r="AL53" s="159"/>
      <c r="AM53" s="159"/>
      <c r="AN53" s="159"/>
      <c r="AO53" s="159"/>
      <c r="AP53" s="159"/>
      <c r="AQ53" s="159"/>
      <c r="AR53" s="159"/>
      <c r="AS53" s="159"/>
      <c r="AT53" s="159"/>
    </row>
    <row r="54" spans="1:46" ht="22" customHeight="1" x14ac:dyDescent="0.15">
      <c r="A54" s="430"/>
      <c r="B54" s="232"/>
      <c r="C54" s="232" t="s">
        <v>304</v>
      </c>
      <c r="D54" s="232" t="s">
        <v>405</v>
      </c>
      <c r="E54" s="232" t="s">
        <v>406</v>
      </c>
      <c r="F54" s="232" t="s">
        <v>931</v>
      </c>
      <c r="G54" s="159"/>
      <c r="H54" s="159"/>
      <c r="I54" s="159"/>
      <c r="J54" s="159"/>
      <c r="K54" s="159"/>
      <c r="L54" s="429"/>
      <c r="M54" s="163"/>
      <c r="N54" s="163" t="s">
        <v>304</v>
      </c>
      <c r="O54" s="154" t="s">
        <v>929</v>
      </c>
      <c r="P54" s="163" t="s">
        <v>406</v>
      </c>
      <c r="Q54" s="163" t="s">
        <v>931</v>
      </c>
      <c r="R54" s="159"/>
      <c r="S54" s="165"/>
      <c r="T54" s="156"/>
      <c r="U54" s="159"/>
      <c r="AE54" s="159"/>
      <c r="AF54" s="159"/>
      <c r="AG54" s="159"/>
      <c r="AH54" s="159"/>
      <c r="AI54" s="159"/>
      <c r="AJ54" s="159"/>
      <c r="AK54" s="159"/>
      <c r="AL54" s="159"/>
      <c r="AM54" s="159"/>
      <c r="AN54" s="159"/>
      <c r="AO54" s="159"/>
      <c r="AP54" s="159"/>
      <c r="AQ54" s="159"/>
      <c r="AR54" s="159"/>
      <c r="AS54" s="159"/>
      <c r="AT54" s="159"/>
    </row>
    <row r="55" spans="1:46" ht="22" customHeight="1" x14ac:dyDescent="0.15">
      <c r="A55" s="430"/>
      <c r="B55" s="227" t="s">
        <v>25</v>
      </c>
      <c r="C55" s="228">
        <v>20</v>
      </c>
      <c r="D55" s="228">
        <v>0</v>
      </c>
      <c r="E55" s="228">
        <v>0</v>
      </c>
      <c r="F55" s="227">
        <v>20</v>
      </c>
      <c r="G55" s="159"/>
      <c r="H55" s="159"/>
      <c r="I55" s="159"/>
      <c r="J55" s="159"/>
      <c r="K55" s="159"/>
      <c r="L55" s="429"/>
      <c r="M55" s="263" t="s">
        <v>25</v>
      </c>
      <c r="N55" s="167">
        <v>100</v>
      </c>
      <c r="O55" s="167">
        <v>0</v>
      </c>
      <c r="P55" s="167">
        <v>0</v>
      </c>
      <c r="Q55" s="167">
        <f>SUM(N55:P55)</f>
        <v>100</v>
      </c>
      <c r="R55" s="159"/>
      <c r="S55" s="165"/>
      <c r="T55" s="156"/>
      <c r="U55" s="159"/>
      <c r="AE55" s="159"/>
      <c r="AF55" s="159"/>
      <c r="AG55" s="159"/>
      <c r="AH55" s="159"/>
      <c r="AI55" s="159"/>
      <c r="AJ55" s="159"/>
      <c r="AK55" s="159"/>
      <c r="AL55" s="159"/>
      <c r="AM55" s="159"/>
      <c r="AN55" s="159"/>
      <c r="AO55" s="159"/>
      <c r="AP55" s="159"/>
      <c r="AQ55" s="159"/>
      <c r="AR55" s="159"/>
      <c r="AS55" s="159"/>
      <c r="AT55" s="159"/>
    </row>
    <row r="56" spans="1:46" ht="22" customHeight="1" x14ac:dyDescent="0.15">
      <c r="A56" s="430"/>
      <c r="B56" s="227" t="s">
        <v>51</v>
      </c>
      <c r="C56" s="228">
        <v>7</v>
      </c>
      <c r="D56" s="228">
        <v>0</v>
      </c>
      <c r="E56" s="228">
        <v>0</v>
      </c>
      <c r="F56" s="227">
        <v>7</v>
      </c>
      <c r="G56" s="159"/>
      <c r="H56" s="159"/>
      <c r="I56" s="159"/>
      <c r="J56" s="159"/>
      <c r="K56" s="159"/>
      <c r="L56" s="429"/>
      <c r="M56" s="263" t="s">
        <v>51</v>
      </c>
      <c r="N56" s="167">
        <v>100</v>
      </c>
      <c r="O56" s="167">
        <v>0</v>
      </c>
      <c r="P56" s="167">
        <v>0</v>
      </c>
      <c r="Q56" s="167">
        <f t="shared" ref="Q56:Q61" si="2">SUM(N56:P56)</f>
        <v>100</v>
      </c>
      <c r="R56" s="159"/>
      <c r="S56" s="165"/>
      <c r="T56" s="156"/>
      <c r="U56" s="159"/>
      <c r="AE56" s="159"/>
      <c r="AF56" s="159"/>
      <c r="AG56" s="159"/>
      <c r="AH56" s="159"/>
      <c r="AI56" s="159"/>
      <c r="AJ56" s="159"/>
      <c r="AK56" s="159"/>
      <c r="AL56" s="159"/>
      <c r="AM56" s="159"/>
      <c r="AN56" s="159"/>
      <c r="AO56" s="159"/>
      <c r="AP56" s="159"/>
      <c r="AQ56" s="159"/>
      <c r="AR56" s="159"/>
      <c r="AS56" s="159"/>
      <c r="AT56" s="159"/>
    </row>
    <row r="57" spans="1:46" ht="22" customHeight="1" x14ac:dyDescent="0.15">
      <c r="A57" s="430"/>
      <c r="B57" s="227" t="s">
        <v>312</v>
      </c>
      <c r="C57" s="228">
        <v>173</v>
      </c>
      <c r="D57" s="228">
        <v>0</v>
      </c>
      <c r="E57" s="228">
        <v>4</v>
      </c>
      <c r="F57" s="227">
        <v>177</v>
      </c>
      <c r="G57" s="159"/>
      <c r="H57" s="159"/>
      <c r="I57" s="159"/>
      <c r="J57" s="159"/>
      <c r="K57" s="159"/>
      <c r="L57" s="429"/>
      <c r="M57" s="263" t="s">
        <v>312</v>
      </c>
      <c r="N57" s="166">
        <v>97.7</v>
      </c>
      <c r="O57" s="167">
        <v>0</v>
      </c>
      <c r="P57" s="166">
        <v>2.2999999999999998</v>
      </c>
      <c r="Q57" s="167">
        <f t="shared" si="2"/>
        <v>100</v>
      </c>
      <c r="R57" s="159"/>
      <c r="S57" s="165"/>
      <c r="T57" s="156"/>
      <c r="U57" s="159"/>
      <c r="AE57" s="159"/>
      <c r="AF57" s="159"/>
      <c r="AG57" s="159"/>
      <c r="AH57" s="159"/>
      <c r="AI57" s="159"/>
      <c r="AJ57" s="159"/>
      <c r="AK57" s="159"/>
      <c r="AL57" s="159"/>
      <c r="AM57" s="159"/>
      <c r="AN57" s="159"/>
      <c r="AO57" s="159"/>
      <c r="AP57" s="159"/>
      <c r="AQ57" s="159"/>
      <c r="AR57" s="159"/>
      <c r="AS57" s="159"/>
      <c r="AT57" s="159"/>
    </row>
    <row r="58" spans="1:46" ht="22" customHeight="1" x14ac:dyDescent="0.15">
      <c r="A58" s="430"/>
      <c r="B58" s="227" t="s">
        <v>303</v>
      </c>
      <c r="C58" s="228">
        <v>56</v>
      </c>
      <c r="D58" s="228">
        <v>0</v>
      </c>
      <c r="E58" s="228">
        <v>1</v>
      </c>
      <c r="F58" s="227">
        <v>57</v>
      </c>
      <c r="G58" s="159"/>
      <c r="H58" s="159"/>
      <c r="I58" s="159"/>
      <c r="J58" s="159"/>
      <c r="K58" s="159"/>
      <c r="L58" s="429"/>
      <c r="M58" s="263" t="s">
        <v>303</v>
      </c>
      <c r="N58" s="166">
        <v>98.2</v>
      </c>
      <c r="O58" s="167">
        <v>0</v>
      </c>
      <c r="P58" s="166">
        <v>1.8</v>
      </c>
      <c r="Q58" s="167">
        <f t="shared" si="2"/>
        <v>100</v>
      </c>
      <c r="R58" s="159"/>
      <c r="S58" s="159"/>
      <c r="T58" s="159"/>
      <c r="U58" s="159"/>
      <c r="AE58" s="159"/>
      <c r="AF58" s="159"/>
      <c r="AG58" s="159"/>
      <c r="AH58" s="159"/>
      <c r="AI58" s="159"/>
      <c r="AJ58" s="159"/>
      <c r="AK58" s="159"/>
      <c r="AL58" s="159"/>
      <c r="AM58" s="159"/>
      <c r="AN58" s="159"/>
      <c r="AO58" s="159"/>
      <c r="AP58" s="159"/>
      <c r="AQ58" s="159"/>
      <c r="AR58" s="159"/>
      <c r="AS58" s="159"/>
      <c r="AT58" s="159"/>
    </row>
    <row r="59" spans="1:46" ht="22" customHeight="1" x14ac:dyDescent="0.15">
      <c r="A59" s="430"/>
      <c r="B59" s="227" t="s">
        <v>41</v>
      </c>
      <c r="C59" s="228">
        <v>0</v>
      </c>
      <c r="D59" s="228">
        <v>0</v>
      </c>
      <c r="E59" s="228">
        <v>0</v>
      </c>
      <c r="F59" s="227">
        <v>0</v>
      </c>
      <c r="G59" s="159"/>
      <c r="H59" s="159"/>
      <c r="I59" s="159"/>
      <c r="J59" s="159"/>
      <c r="K59" s="159"/>
      <c r="L59" s="429"/>
      <c r="M59" s="263" t="s">
        <v>41</v>
      </c>
      <c r="N59" s="166">
        <v>0</v>
      </c>
      <c r="O59" s="167">
        <v>0</v>
      </c>
      <c r="P59" s="167">
        <v>0</v>
      </c>
      <c r="Q59" s="167">
        <f t="shared" si="2"/>
        <v>0</v>
      </c>
      <c r="R59" s="159"/>
      <c r="S59" s="159"/>
      <c r="T59" s="159"/>
      <c r="U59" s="159"/>
      <c r="AE59" s="159"/>
      <c r="AF59" s="159"/>
      <c r="AG59" s="159"/>
      <c r="AH59" s="159"/>
      <c r="AI59" s="159"/>
      <c r="AJ59" s="159"/>
      <c r="AK59" s="159"/>
      <c r="AL59" s="159"/>
      <c r="AM59" s="159"/>
      <c r="AN59" s="159"/>
      <c r="AO59" s="159"/>
      <c r="AP59" s="159"/>
      <c r="AQ59" s="159"/>
      <c r="AR59" s="159"/>
      <c r="AS59" s="159"/>
      <c r="AT59" s="159"/>
    </row>
    <row r="60" spans="1:46" ht="22" customHeight="1" x14ac:dyDescent="0.15">
      <c r="A60" s="430"/>
      <c r="B60" s="227" t="s">
        <v>44</v>
      </c>
      <c r="C60" s="228">
        <v>2</v>
      </c>
      <c r="D60" s="228">
        <v>0</v>
      </c>
      <c r="E60" s="228">
        <v>1</v>
      </c>
      <c r="F60" s="227">
        <v>3</v>
      </c>
      <c r="G60" s="159"/>
      <c r="H60" s="159"/>
      <c r="I60" s="159"/>
      <c r="J60" s="159"/>
      <c r="K60" s="159"/>
      <c r="L60" s="429"/>
      <c r="M60" s="263" t="s">
        <v>44</v>
      </c>
      <c r="N60" s="166">
        <v>66.7</v>
      </c>
      <c r="O60" s="167">
        <v>0</v>
      </c>
      <c r="P60" s="166">
        <v>33.299999999999997</v>
      </c>
      <c r="Q60" s="167">
        <f t="shared" si="2"/>
        <v>100</v>
      </c>
      <c r="R60" s="159"/>
      <c r="S60" s="159"/>
      <c r="T60" s="159"/>
      <c r="U60" s="159"/>
      <c r="AE60" s="159"/>
      <c r="AF60" s="159"/>
      <c r="AG60" s="159"/>
      <c r="AH60" s="159"/>
      <c r="AI60" s="159"/>
      <c r="AJ60" s="159"/>
      <c r="AK60" s="159"/>
      <c r="AL60" s="159"/>
      <c r="AM60" s="159"/>
      <c r="AN60" s="159"/>
      <c r="AO60" s="159"/>
      <c r="AP60" s="159"/>
      <c r="AQ60" s="159"/>
      <c r="AR60" s="159"/>
      <c r="AS60" s="159"/>
      <c r="AT60" s="159"/>
    </row>
    <row r="61" spans="1:46" ht="22" customHeight="1" x14ac:dyDescent="0.15">
      <c r="A61" s="430"/>
      <c r="B61" s="227" t="s">
        <v>57</v>
      </c>
      <c r="C61" s="228">
        <v>1</v>
      </c>
      <c r="D61" s="228">
        <v>0</v>
      </c>
      <c r="E61" s="228">
        <v>0</v>
      </c>
      <c r="F61" s="227">
        <v>1</v>
      </c>
      <c r="G61" s="159"/>
      <c r="H61" s="159"/>
      <c r="I61" s="159"/>
      <c r="J61" s="159"/>
      <c r="K61" s="159"/>
      <c r="L61" s="429"/>
      <c r="M61" s="263" t="s">
        <v>57</v>
      </c>
      <c r="N61" s="167">
        <v>100</v>
      </c>
      <c r="O61" s="167">
        <v>0</v>
      </c>
      <c r="P61" s="167">
        <v>0</v>
      </c>
      <c r="Q61" s="167">
        <f t="shared" si="2"/>
        <v>100</v>
      </c>
      <c r="R61" s="159"/>
      <c r="S61" s="159"/>
      <c r="T61" s="159"/>
      <c r="U61" s="159"/>
      <c r="AE61" s="159"/>
      <c r="AF61" s="159"/>
      <c r="AG61" s="159"/>
      <c r="AH61" s="159"/>
      <c r="AI61" s="159"/>
      <c r="AJ61" s="159"/>
      <c r="AK61" s="159"/>
      <c r="AL61" s="159"/>
      <c r="AM61" s="159"/>
      <c r="AN61" s="159"/>
      <c r="AO61" s="159"/>
      <c r="AP61" s="159"/>
      <c r="AQ61" s="159"/>
      <c r="AR61" s="159"/>
      <c r="AS61" s="159"/>
      <c r="AT61" s="159"/>
    </row>
    <row r="62" spans="1:46" ht="22" customHeight="1" x14ac:dyDescent="0.15">
      <c r="A62" s="430"/>
      <c r="B62" s="233" t="s">
        <v>311</v>
      </c>
      <c r="C62" s="228">
        <f>SUM(C55:C61)</f>
        <v>259</v>
      </c>
      <c r="D62" s="228">
        <f>SUM(D55:D61)</f>
        <v>0</v>
      </c>
      <c r="E62" s="228">
        <f>SUM(E55:E61)</f>
        <v>6</v>
      </c>
      <c r="F62" s="227">
        <v>265</v>
      </c>
      <c r="G62" s="159"/>
      <c r="H62" s="159"/>
      <c r="I62" s="159"/>
      <c r="J62" s="159"/>
      <c r="K62" s="159"/>
      <c r="L62" s="264"/>
      <c r="M62" s="265"/>
      <c r="N62" s="266"/>
      <c r="O62" s="267"/>
      <c r="P62" s="267"/>
      <c r="Q62" s="267"/>
      <c r="R62" s="168"/>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row>
    <row r="63" spans="1:46" ht="22" customHeight="1" x14ac:dyDescent="0.15">
      <c r="A63" s="159"/>
      <c r="B63" s="162"/>
      <c r="C63" s="162"/>
      <c r="D63" s="162"/>
      <c r="E63" s="162"/>
      <c r="F63" s="162"/>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row>
    <row r="64" spans="1:46" ht="22" customHeight="1" x14ac:dyDescent="0.15">
      <c r="A64" s="236"/>
      <c r="B64" s="169"/>
      <c r="C64" s="170"/>
      <c r="D64" s="162"/>
      <c r="E64" s="162"/>
      <c r="F64" s="162"/>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row>
    <row r="65" spans="1:23" s="33" customFormat="1" ht="25" customHeight="1" x14ac:dyDescent="0.15">
      <c r="A65" s="34"/>
      <c r="B65" s="34"/>
      <c r="C65" s="34"/>
      <c r="D65" s="34"/>
      <c r="E65" s="34"/>
      <c r="F65" s="34"/>
    </row>
    <row r="66" spans="1:23" s="33" customFormat="1" ht="25" customHeight="1" x14ac:dyDescent="0.15">
      <c r="A66" s="36"/>
      <c r="B66" s="306"/>
      <c r="C66" s="306"/>
      <c r="D66" s="305"/>
      <c r="E66" s="305"/>
      <c r="F66" s="305"/>
    </row>
    <row r="67" spans="1:23" s="33" customFormat="1" ht="25" customHeight="1" x14ac:dyDescent="0.15">
      <c r="A67" s="36"/>
      <c r="B67" s="306"/>
      <c r="C67" s="306"/>
      <c r="D67" s="306"/>
      <c r="E67" s="306"/>
      <c r="F67" s="306"/>
    </row>
    <row r="68" spans="1:23" s="33" customFormat="1" ht="25" customHeight="1" x14ac:dyDescent="0.15">
      <c r="A68" s="36"/>
      <c r="B68" s="306"/>
      <c r="C68" s="306"/>
      <c r="D68" s="305"/>
      <c r="E68" s="306"/>
      <c r="F68" s="306"/>
    </row>
    <row r="69" spans="1:23" s="33" customFormat="1" ht="25" customHeight="1" x14ac:dyDescent="0.15">
      <c r="A69" s="36"/>
      <c r="B69" s="306"/>
      <c r="C69" s="306"/>
      <c r="D69" s="305"/>
      <c r="E69" s="305"/>
      <c r="F69" s="305"/>
    </row>
    <row r="70" spans="1:23" s="33" customFormat="1" ht="25" customHeight="1" x14ac:dyDescent="0.15">
      <c r="A70" s="36"/>
      <c r="B70" s="306"/>
      <c r="C70" s="306"/>
      <c r="D70" s="306"/>
      <c r="E70" s="306"/>
      <c r="F70" s="306"/>
    </row>
    <row r="71" spans="1:23" s="33" customFormat="1" ht="25" customHeight="1" x14ac:dyDescent="0.15">
      <c r="A71" s="36"/>
      <c r="B71" s="306"/>
      <c r="C71" s="306"/>
      <c r="D71" s="306"/>
      <c r="E71" s="306"/>
      <c r="F71" s="306"/>
    </row>
    <row r="72" spans="1:23" s="33" customFormat="1" ht="25" customHeight="1" x14ac:dyDescent="0.15">
      <c r="A72" s="36"/>
      <c r="B72" s="306"/>
      <c r="C72" s="306"/>
      <c r="D72" s="306"/>
      <c r="E72" s="306"/>
      <c r="F72" s="306"/>
    </row>
    <row r="73" spans="1:23" s="33" customFormat="1" ht="25" customHeight="1" x14ac:dyDescent="0.15">
      <c r="A73" s="36"/>
      <c r="B73" s="306"/>
      <c r="C73" s="306"/>
      <c r="D73" s="306"/>
      <c r="E73" s="306"/>
      <c r="F73" s="306"/>
    </row>
    <row r="74" spans="1:23" s="33" customFormat="1" ht="25" customHeight="1" x14ac:dyDescent="0.15">
      <c r="A74" s="36"/>
      <c r="B74" s="303"/>
      <c r="C74" s="303"/>
      <c r="D74" s="303"/>
      <c r="E74" s="303"/>
      <c r="F74" s="303"/>
    </row>
    <row r="75" spans="1:23" s="33" customFormat="1" ht="25" customHeight="1" x14ac:dyDescent="0.15">
      <c r="A75" s="239"/>
    </row>
    <row r="76" spans="1:23" s="33" customFormat="1" ht="25" customHeight="1" x14ac:dyDescent="0.15"/>
    <row r="77" spans="1:23" s="33" customFormat="1" ht="25" customHeight="1" x14ac:dyDescent="0.15">
      <c r="A77" s="36"/>
      <c r="B77" s="34"/>
      <c r="C77" s="34"/>
      <c r="D77" s="34"/>
      <c r="E77" s="34"/>
      <c r="F77" s="34"/>
      <c r="G77" s="34"/>
      <c r="H77" s="34"/>
      <c r="I77" s="34"/>
      <c r="J77" s="34"/>
      <c r="K77" s="34"/>
      <c r="L77" s="34"/>
      <c r="M77" s="34"/>
      <c r="N77" s="34"/>
      <c r="O77" s="34"/>
      <c r="P77" s="34"/>
      <c r="Q77" s="34"/>
      <c r="R77" s="34"/>
      <c r="S77" s="34"/>
      <c r="T77" s="34"/>
      <c r="U77" s="34"/>
      <c r="V77" s="34"/>
      <c r="W77" s="34"/>
    </row>
    <row r="78" spans="1:23" s="33" customFormat="1" ht="25" customHeight="1" x14ac:dyDescent="0.15">
      <c r="A78" s="36"/>
      <c r="B78" s="36"/>
      <c r="C78" s="36"/>
      <c r="D78" s="34"/>
      <c r="E78" s="34"/>
      <c r="F78" s="36"/>
      <c r="G78" s="36"/>
      <c r="H78" s="36"/>
      <c r="I78" s="36"/>
      <c r="J78" s="36"/>
      <c r="K78" s="36"/>
      <c r="L78" s="36"/>
      <c r="M78" s="36"/>
      <c r="N78" s="36"/>
      <c r="O78" s="36"/>
      <c r="P78" s="36"/>
      <c r="Q78" s="36"/>
      <c r="R78" s="36"/>
      <c r="S78" s="36"/>
      <c r="T78" s="36"/>
      <c r="U78" s="36"/>
      <c r="V78" s="36"/>
      <c r="W78" s="36"/>
    </row>
    <row r="79" spans="1:23" s="33" customFormat="1" ht="25" customHeight="1" x14ac:dyDescent="0.15">
      <c r="A79" s="36"/>
      <c r="B79" s="36"/>
      <c r="C79" s="36"/>
      <c r="D79" s="305"/>
      <c r="E79" s="305"/>
      <c r="F79" s="36"/>
      <c r="G79" s="36"/>
      <c r="H79" s="305"/>
      <c r="I79" s="305"/>
      <c r="J79" s="305"/>
      <c r="K79" s="36"/>
      <c r="L79" s="36"/>
      <c r="M79" s="305"/>
      <c r="N79" s="305"/>
      <c r="O79" s="305"/>
      <c r="P79" s="305"/>
      <c r="Q79" s="305"/>
      <c r="R79" s="305"/>
      <c r="S79" s="305"/>
      <c r="T79" s="305"/>
      <c r="U79" s="305"/>
      <c r="V79" s="305"/>
      <c r="W79" s="305"/>
    </row>
    <row r="80" spans="1:23" s="33" customFormat="1" ht="25" customHeight="1" x14ac:dyDescent="0.15">
      <c r="A80" s="36"/>
      <c r="B80" s="305"/>
      <c r="C80" s="306"/>
      <c r="D80" s="306"/>
      <c r="E80" s="306"/>
      <c r="F80" s="306"/>
      <c r="G80" s="306"/>
      <c r="H80" s="306"/>
      <c r="I80" s="306"/>
      <c r="J80" s="306"/>
      <c r="K80" s="306"/>
      <c r="L80" s="305"/>
      <c r="M80" s="305"/>
      <c r="N80" s="305"/>
      <c r="O80" s="305"/>
      <c r="P80" s="305"/>
      <c r="Q80" s="305"/>
      <c r="R80" s="305"/>
      <c r="S80" s="305"/>
      <c r="T80" s="305"/>
      <c r="U80" s="305"/>
      <c r="V80" s="305"/>
      <c r="W80" s="305"/>
    </row>
    <row r="81" spans="1:23" s="33" customFormat="1" ht="25" customHeight="1" x14ac:dyDescent="0.15">
      <c r="A81" s="36"/>
      <c r="B81" s="305"/>
      <c r="C81" s="305"/>
      <c r="D81" s="305"/>
      <c r="E81" s="305"/>
      <c r="F81" s="305"/>
      <c r="G81" s="305"/>
      <c r="H81" s="305"/>
      <c r="I81" s="305"/>
      <c r="J81" s="305"/>
      <c r="K81" s="305"/>
      <c r="L81" s="305"/>
      <c r="M81" s="305"/>
      <c r="N81" s="305"/>
      <c r="O81" s="305"/>
      <c r="P81" s="305"/>
      <c r="Q81" s="305"/>
      <c r="R81" s="305"/>
      <c r="S81" s="305"/>
      <c r="T81" s="305"/>
      <c r="U81" s="305"/>
      <c r="V81" s="305"/>
      <c r="W81" s="305"/>
    </row>
    <row r="82" spans="1:23" s="33" customFormat="1" ht="25" customHeight="1" x14ac:dyDescent="0.15">
      <c r="A82" s="36"/>
      <c r="B82" s="305"/>
      <c r="C82" s="305"/>
      <c r="D82" s="305"/>
      <c r="E82" s="305"/>
      <c r="F82" s="305"/>
      <c r="G82" s="305"/>
      <c r="H82" s="305"/>
      <c r="I82" s="305"/>
      <c r="J82" s="305"/>
      <c r="K82" s="305"/>
      <c r="L82" s="305"/>
      <c r="M82" s="305"/>
      <c r="N82" s="305"/>
      <c r="O82" s="305"/>
      <c r="P82" s="305"/>
      <c r="Q82" s="305"/>
      <c r="R82" s="305"/>
      <c r="S82" s="305"/>
      <c r="T82" s="305"/>
      <c r="U82" s="305"/>
      <c r="V82" s="305"/>
      <c r="W82" s="305"/>
    </row>
    <row r="83" spans="1:23" s="33" customFormat="1" ht="25" customHeight="1" x14ac:dyDescent="0.15">
      <c r="B83" s="306"/>
      <c r="C83" s="306"/>
      <c r="D83" s="306"/>
      <c r="E83" s="306"/>
      <c r="F83" s="306"/>
      <c r="G83" s="306"/>
      <c r="H83" s="306"/>
      <c r="I83" s="306"/>
      <c r="J83" s="306"/>
      <c r="K83" s="306"/>
      <c r="L83" s="305"/>
      <c r="M83" s="305"/>
      <c r="N83" s="305"/>
      <c r="O83" s="305"/>
      <c r="P83" s="305"/>
      <c r="Q83" s="305"/>
      <c r="R83" s="305"/>
      <c r="S83" s="305"/>
      <c r="T83" s="305"/>
      <c r="U83" s="305"/>
      <c r="V83" s="305"/>
      <c r="W83" s="305"/>
    </row>
    <row r="84" spans="1:23" s="33" customFormat="1" ht="25" customHeight="1" x14ac:dyDescent="0.15">
      <c r="A84" s="242"/>
      <c r="B84" s="305"/>
      <c r="C84" s="304"/>
      <c r="D84" s="304"/>
      <c r="E84" s="32"/>
      <c r="F84" s="32"/>
      <c r="G84" s="32"/>
      <c r="H84" s="32"/>
      <c r="I84" s="32"/>
      <c r="J84" s="32"/>
      <c r="K84" s="32"/>
      <c r="L84" s="32"/>
      <c r="M84" s="32"/>
      <c r="N84" s="32"/>
      <c r="O84" s="32"/>
      <c r="P84" s="32"/>
      <c r="Q84" s="305"/>
      <c r="R84" s="305"/>
      <c r="S84" s="305"/>
      <c r="T84" s="305"/>
      <c r="U84" s="305"/>
      <c r="V84" s="305"/>
      <c r="W84" s="305"/>
    </row>
    <row r="85" spans="1:23" s="33" customFormat="1" ht="25" customHeight="1" x14ac:dyDescent="0.15">
      <c r="A85" s="242"/>
      <c r="B85" s="305"/>
      <c r="C85" s="306"/>
      <c r="D85" s="306"/>
      <c r="E85" s="306"/>
      <c r="F85" s="306"/>
      <c r="G85" s="306"/>
      <c r="H85" s="306"/>
      <c r="I85" s="306"/>
      <c r="J85" s="306"/>
      <c r="K85" s="306"/>
      <c r="L85" s="305"/>
      <c r="M85" s="305"/>
      <c r="N85" s="305"/>
      <c r="O85" s="305"/>
      <c r="P85" s="305"/>
      <c r="Q85" s="305"/>
      <c r="R85" s="305"/>
      <c r="S85" s="305"/>
      <c r="T85" s="305"/>
      <c r="U85" s="305"/>
      <c r="V85" s="305"/>
      <c r="W85" s="305"/>
    </row>
    <row r="86" spans="1:23" s="33" customFormat="1" ht="25" customHeight="1" x14ac:dyDescent="0.15">
      <c r="A86" s="242"/>
      <c r="B86" s="305"/>
      <c r="C86" s="306"/>
      <c r="D86" s="306"/>
      <c r="E86" s="306"/>
      <c r="F86" s="306"/>
      <c r="G86" s="306"/>
      <c r="H86" s="306"/>
      <c r="I86" s="306"/>
      <c r="J86" s="306"/>
      <c r="K86" s="306"/>
      <c r="L86" s="305"/>
      <c r="M86" s="305"/>
      <c r="N86" s="305"/>
      <c r="O86" s="305"/>
      <c r="P86" s="305"/>
      <c r="Q86" s="305"/>
      <c r="R86" s="305"/>
      <c r="S86" s="305"/>
      <c r="T86" s="305"/>
      <c r="U86" s="305"/>
      <c r="V86" s="305"/>
      <c r="W86" s="305"/>
    </row>
    <row r="87" spans="1:23" s="33" customFormat="1" ht="25" customHeight="1" x14ac:dyDescent="0.15">
      <c r="A87" s="242"/>
      <c r="B87" s="305"/>
      <c r="C87" s="306"/>
      <c r="D87" s="306"/>
      <c r="E87" s="306"/>
      <c r="F87" s="306"/>
      <c r="G87" s="306"/>
      <c r="H87" s="306"/>
      <c r="I87" s="306"/>
      <c r="J87" s="306"/>
      <c r="K87" s="306"/>
      <c r="L87" s="305"/>
      <c r="M87" s="305"/>
      <c r="N87" s="305"/>
      <c r="O87" s="305"/>
      <c r="P87" s="305"/>
      <c r="Q87" s="305"/>
      <c r="R87" s="305"/>
      <c r="S87" s="305"/>
      <c r="T87" s="305"/>
      <c r="U87" s="305"/>
      <c r="V87" s="305"/>
      <c r="W87" s="305"/>
    </row>
    <row r="88" spans="1:23" ht="25" customHeight="1" x14ac:dyDescent="0.15">
      <c r="A88" s="242"/>
      <c r="B88" s="51"/>
      <c r="C88" s="51"/>
      <c r="D88" s="51"/>
      <c r="E88" s="51"/>
      <c r="F88" s="51"/>
      <c r="G88" s="51"/>
      <c r="H88" s="51"/>
      <c r="I88" s="51"/>
      <c r="J88" s="51"/>
      <c r="K88" s="51"/>
      <c r="L88" s="75"/>
      <c r="M88" s="75"/>
      <c r="N88" s="75"/>
      <c r="O88" s="75"/>
      <c r="P88" s="75"/>
      <c r="Q88" s="75"/>
      <c r="R88" s="75"/>
      <c r="S88" s="75"/>
      <c r="T88" s="75"/>
      <c r="U88" s="75"/>
      <c r="V88" s="75"/>
      <c r="W88" s="75"/>
    </row>
    <row r="89" spans="1:23" ht="25" customHeight="1" x14ac:dyDescent="0.15">
      <c r="A89" s="242"/>
      <c r="N89" s="36"/>
      <c r="O89" s="36"/>
      <c r="P89" s="74"/>
      <c r="Q89" s="74"/>
      <c r="R89" s="74"/>
      <c r="S89" s="74"/>
      <c r="T89" s="74"/>
      <c r="U89" s="74"/>
      <c r="V89" s="74"/>
      <c r="W89" s="74"/>
    </row>
    <row r="90" spans="1:23" s="33" customFormat="1" ht="33" customHeight="1" x14ac:dyDescent="0.15">
      <c r="A90" s="36"/>
      <c r="B90" s="34"/>
      <c r="C90" s="34"/>
      <c r="D90" s="34"/>
      <c r="E90" s="34"/>
      <c r="F90" s="34"/>
      <c r="G90" s="34"/>
      <c r="H90" s="34"/>
      <c r="I90" s="34"/>
      <c r="J90" s="34"/>
      <c r="K90" s="34"/>
      <c r="L90" s="34"/>
      <c r="M90" s="34"/>
      <c r="N90" s="305"/>
      <c r="O90" s="305"/>
      <c r="P90" s="109"/>
      <c r="Q90" s="109"/>
      <c r="R90" s="109"/>
      <c r="S90" s="109"/>
      <c r="T90" s="109"/>
      <c r="U90" s="109"/>
      <c r="V90" s="109"/>
      <c r="W90" s="109"/>
    </row>
    <row r="91" spans="1:23" s="33" customFormat="1" ht="31" customHeight="1" x14ac:dyDescent="0.15">
      <c r="A91" s="36"/>
      <c r="B91" s="306"/>
      <c r="C91" s="305"/>
      <c r="D91" s="305"/>
      <c r="E91" s="305"/>
      <c r="F91" s="305"/>
      <c r="G91" s="305"/>
      <c r="H91" s="305"/>
      <c r="I91" s="305"/>
      <c r="J91" s="305"/>
      <c r="K91" s="305"/>
      <c r="L91" s="305"/>
      <c r="M91" s="305"/>
      <c r="N91" s="305"/>
      <c r="O91" s="305"/>
      <c r="P91" s="109"/>
      <c r="Q91" s="109"/>
      <c r="R91" s="109"/>
      <c r="S91" s="109"/>
      <c r="T91" s="109"/>
      <c r="U91" s="109"/>
      <c r="V91" s="109"/>
      <c r="W91" s="109"/>
    </row>
    <row r="92" spans="1:23" s="33" customFormat="1" ht="30" customHeight="1" x14ac:dyDescent="0.15">
      <c r="A92" s="36"/>
      <c r="B92" s="305"/>
      <c r="C92" s="306"/>
      <c r="D92" s="306"/>
      <c r="E92" s="306"/>
      <c r="F92" s="306"/>
      <c r="G92" s="306"/>
      <c r="H92" s="306"/>
      <c r="I92" s="305"/>
      <c r="J92" s="305"/>
      <c r="K92" s="305"/>
      <c r="L92" s="305"/>
      <c r="M92" s="305"/>
      <c r="N92" s="305"/>
      <c r="O92" s="305"/>
      <c r="P92" s="109"/>
      <c r="Q92" s="109"/>
      <c r="R92" s="109"/>
      <c r="S92" s="109"/>
      <c r="T92" s="109"/>
      <c r="U92" s="109"/>
      <c r="V92" s="109"/>
      <c r="W92" s="109"/>
    </row>
    <row r="93" spans="1:23" s="33" customFormat="1" ht="30" customHeight="1" x14ac:dyDescent="0.15">
      <c r="A93" s="36"/>
      <c r="B93" s="305"/>
      <c r="C93" s="305"/>
      <c r="D93" s="305"/>
      <c r="E93" s="305"/>
      <c r="F93" s="305"/>
      <c r="G93" s="305"/>
      <c r="H93" s="305"/>
      <c r="I93" s="305"/>
      <c r="J93" s="305"/>
      <c r="K93" s="305"/>
      <c r="L93" s="305"/>
      <c r="M93" s="305"/>
      <c r="N93" s="305"/>
      <c r="O93" s="305"/>
      <c r="P93" s="109"/>
      <c r="Q93" s="109"/>
      <c r="R93" s="109"/>
      <c r="S93" s="109"/>
      <c r="T93" s="109"/>
      <c r="U93" s="109"/>
      <c r="V93" s="109"/>
      <c r="W93" s="109"/>
    </row>
    <row r="94" spans="1:23" s="33" customFormat="1" ht="30" customHeight="1" x14ac:dyDescent="0.15">
      <c r="A94" s="36"/>
      <c r="B94" s="305"/>
      <c r="C94" s="305"/>
      <c r="D94" s="305"/>
      <c r="E94" s="305"/>
      <c r="F94" s="305"/>
      <c r="G94" s="305"/>
      <c r="H94" s="305"/>
      <c r="I94" s="305"/>
      <c r="J94" s="305"/>
      <c r="K94" s="305"/>
      <c r="L94" s="305"/>
      <c r="M94" s="305"/>
      <c r="N94" s="305"/>
      <c r="O94" s="305"/>
      <c r="P94" s="109"/>
      <c r="Q94" s="109"/>
      <c r="R94" s="109"/>
      <c r="S94" s="109"/>
      <c r="T94" s="109"/>
      <c r="U94" s="109"/>
      <c r="V94" s="109"/>
      <c r="W94" s="109"/>
    </row>
    <row r="95" spans="1:23" s="33" customFormat="1" ht="30" customHeight="1" x14ac:dyDescent="0.15">
      <c r="A95" s="36"/>
      <c r="B95" s="34"/>
      <c r="C95" s="34"/>
      <c r="D95" s="34"/>
      <c r="E95" s="34"/>
      <c r="F95" s="34"/>
      <c r="G95" s="34"/>
      <c r="H95" s="34"/>
      <c r="I95" s="34"/>
      <c r="J95" s="34"/>
      <c r="K95" s="34"/>
      <c r="L95" s="34"/>
      <c r="M95" s="34"/>
      <c r="N95" s="305"/>
      <c r="O95" s="305"/>
      <c r="P95" s="109"/>
      <c r="Q95" s="109"/>
      <c r="R95" s="109"/>
      <c r="S95" s="109"/>
      <c r="T95" s="109"/>
      <c r="U95" s="109"/>
      <c r="V95" s="109"/>
      <c r="W95" s="109"/>
    </row>
    <row r="96" spans="1:23" s="33" customFormat="1" ht="25" customHeight="1" x14ac:dyDescent="0.15">
      <c r="A96" s="36"/>
      <c r="B96" s="306"/>
      <c r="C96" s="305"/>
      <c r="D96" s="305"/>
      <c r="E96" s="305"/>
      <c r="F96" s="305"/>
      <c r="G96" s="305"/>
      <c r="H96" s="305"/>
      <c r="I96" s="305"/>
      <c r="J96" s="305"/>
      <c r="K96" s="305"/>
      <c r="L96" s="305"/>
      <c r="M96" s="305"/>
      <c r="N96" s="305"/>
      <c r="O96" s="305"/>
      <c r="P96" s="109"/>
      <c r="Q96" s="109"/>
      <c r="R96" s="109"/>
      <c r="S96" s="109"/>
      <c r="T96" s="109"/>
      <c r="U96" s="109"/>
      <c r="V96" s="109"/>
      <c r="W96" s="109"/>
    </row>
    <row r="97" spans="1:23" s="33" customFormat="1" ht="25" customHeight="1" x14ac:dyDescent="0.15">
      <c r="A97" s="36"/>
      <c r="B97" s="305"/>
      <c r="C97" s="106"/>
      <c r="D97" s="106"/>
      <c r="E97" s="106"/>
      <c r="F97" s="106"/>
      <c r="G97" s="106"/>
      <c r="H97" s="106"/>
      <c r="I97" s="107"/>
      <c r="J97" s="107"/>
      <c r="K97" s="107"/>
      <c r="L97" s="107"/>
      <c r="M97" s="107"/>
      <c r="N97" s="305"/>
      <c r="O97" s="305"/>
      <c r="P97" s="109"/>
      <c r="Q97" s="109"/>
      <c r="R97" s="109"/>
      <c r="S97" s="109"/>
      <c r="T97" s="109"/>
      <c r="U97" s="109"/>
      <c r="V97" s="109"/>
      <c r="W97" s="109"/>
    </row>
    <row r="98" spans="1:23" s="33" customFormat="1" ht="25" customHeight="1" x14ac:dyDescent="0.15">
      <c r="A98" s="36"/>
      <c r="B98" s="305"/>
      <c r="C98" s="107"/>
      <c r="D98" s="107"/>
      <c r="E98" s="107"/>
      <c r="F98" s="107"/>
      <c r="G98" s="107"/>
      <c r="H98" s="107"/>
      <c r="I98" s="107"/>
      <c r="J98" s="107"/>
      <c r="K98" s="107"/>
      <c r="L98" s="107"/>
      <c r="M98" s="107"/>
      <c r="N98" s="305"/>
      <c r="O98" s="305"/>
      <c r="P98" s="109"/>
      <c r="Q98" s="109"/>
      <c r="R98" s="109"/>
      <c r="S98" s="109"/>
      <c r="T98" s="109"/>
      <c r="U98" s="109"/>
      <c r="V98" s="109"/>
      <c r="W98" s="109"/>
    </row>
    <row r="99" spans="1:23" s="33" customFormat="1" ht="25" customHeight="1" x14ac:dyDescent="0.15">
      <c r="A99" s="36"/>
      <c r="B99" s="305"/>
      <c r="C99" s="107"/>
      <c r="D99" s="107"/>
      <c r="E99" s="107"/>
      <c r="F99" s="107"/>
      <c r="G99" s="107"/>
      <c r="H99" s="107"/>
      <c r="I99" s="107"/>
      <c r="J99" s="107"/>
      <c r="K99" s="107"/>
      <c r="L99" s="107"/>
      <c r="M99" s="107"/>
      <c r="N99" s="305"/>
      <c r="O99" s="305"/>
      <c r="P99" s="109"/>
      <c r="Q99" s="109"/>
      <c r="R99" s="109"/>
      <c r="S99" s="109"/>
      <c r="T99" s="109"/>
      <c r="U99" s="109"/>
      <c r="V99" s="109"/>
      <c r="W99" s="109"/>
    </row>
    <row r="100" spans="1:23" s="33" customFormat="1" ht="25" customHeight="1" x14ac:dyDescent="0.15">
      <c r="A100" s="36"/>
      <c r="B100" s="36"/>
      <c r="C100" s="106"/>
      <c r="D100" s="106"/>
      <c r="E100" s="106"/>
      <c r="F100" s="106"/>
      <c r="G100" s="106"/>
      <c r="H100" s="106"/>
      <c r="I100" s="106"/>
      <c r="J100" s="106"/>
      <c r="K100" s="106"/>
      <c r="L100" s="106"/>
      <c r="M100" s="106"/>
      <c r="N100" s="305"/>
      <c r="O100" s="305"/>
      <c r="P100" s="305"/>
      <c r="Q100" s="305"/>
      <c r="R100" s="305"/>
      <c r="S100" s="305"/>
      <c r="T100" s="305"/>
      <c r="U100" s="305"/>
      <c r="V100" s="305"/>
      <c r="W100" s="305"/>
    </row>
    <row r="101" spans="1:23" ht="25" customHeight="1" x14ac:dyDescent="0.15">
      <c r="B101" s="61"/>
      <c r="C101" s="61"/>
      <c r="D101" s="61"/>
      <c r="E101" s="61"/>
      <c r="F101" s="61"/>
      <c r="G101" s="61"/>
      <c r="H101" s="61"/>
      <c r="I101" s="61"/>
      <c r="J101" s="61"/>
      <c r="K101" s="61"/>
      <c r="L101" s="98"/>
      <c r="M101" s="98"/>
      <c r="N101" s="98"/>
      <c r="O101" s="98"/>
      <c r="P101" s="98"/>
      <c r="Q101" s="98"/>
      <c r="R101" s="98"/>
      <c r="S101" s="98"/>
      <c r="T101" s="98"/>
      <c r="U101" s="98"/>
      <c r="V101" s="98"/>
      <c r="W101" s="98"/>
    </row>
    <row r="102" spans="1:23" ht="25" customHeight="1" x14ac:dyDescent="0.15"/>
    <row r="103" spans="1:23" ht="25" customHeight="1" x14ac:dyDescent="0.15"/>
    <row r="104" spans="1:23" ht="25" customHeight="1" x14ac:dyDescent="0.15"/>
    <row r="105" spans="1:23" ht="25" customHeight="1" x14ac:dyDescent="0.15"/>
    <row r="106" spans="1:23" ht="25" customHeight="1" x14ac:dyDescent="0.15"/>
    <row r="107" spans="1:23" ht="25" customHeight="1" x14ac:dyDescent="0.15"/>
    <row r="108" spans="1:23" ht="25" customHeight="1" x14ac:dyDescent="0.15"/>
    <row r="109" spans="1:23" ht="25" customHeight="1" x14ac:dyDescent="0.15"/>
    <row r="110" spans="1:23" ht="25" customHeight="1" x14ac:dyDescent="0.15"/>
    <row r="111" spans="1:23" ht="25" customHeight="1" x14ac:dyDescent="0.15"/>
    <row r="112" spans="1:23" ht="25" customHeight="1" x14ac:dyDescent="0.15"/>
    <row r="113" ht="25" customHeight="1" x14ac:dyDescent="0.15"/>
    <row r="114" ht="25" customHeight="1" x14ac:dyDescent="0.15"/>
  </sheetData>
  <mergeCells count="68">
    <mergeCell ref="A43:A51"/>
    <mergeCell ref="A53:A62"/>
    <mergeCell ref="B53:F53"/>
    <mergeCell ref="M43:U43"/>
    <mergeCell ref="S53:T53"/>
    <mergeCell ref="M53:Q53"/>
    <mergeCell ref="B43:K43"/>
    <mergeCell ref="A26:A29"/>
    <mergeCell ref="A31:A41"/>
    <mergeCell ref="B31:B33"/>
    <mergeCell ref="C32:C33"/>
    <mergeCell ref="F32:F33"/>
    <mergeCell ref="A19:A24"/>
    <mergeCell ref="B20:B21"/>
    <mergeCell ref="E20:E21"/>
    <mergeCell ref="F20:F21"/>
    <mergeCell ref="J20:J21"/>
    <mergeCell ref="G20:I20"/>
    <mergeCell ref="B19:V19"/>
    <mergeCell ref="G32:G33"/>
    <mergeCell ref="K20:K21"/>
    <mergeCell ref="K32:K33"/>
    <mergeCell ref="L32:L33"/>
    <mergeCell ref="U32:W32"/>
    <mergeCell ref="Q32:T32"/>
    <mergeCell ref="O32:P32"/>
    <mergeCell ref="M32:N32"/>
    <mergeCell ref="A4:A7"/>
    <mergeCell ref="B4:H4"/>
    <mergeCell ref="I4:N4"/>
    <mergeCell ref="O4:X4"/>
    <mergeCell ref="Y4:AJ4"/>
    <mergeCell ref="B5:H5"/>
    <mergeCell ref="I5:N5"/>
    <mergeCell ref="O5:X5"/>
    <mergeCell ref="Y5:AJ5"/>
    <mergeCell ref="L20:M20"/>
    <mergeCell ref="A14:A17"/>
    <mergeCell ref="B14:N14"/>
    <mergeCell ref="N15:N16"/>
    <mergeCell ref="Y10:AJ10"/>
    <mergeCell ref="A9:A12"/>
    <mergeCell ref="B10:H10"/>
    <mergeCell ref="I10:N10"/>
    <mergeCell ref="O10:X10"/>
    <mergeCell ref="L15:M15"/>
    <mergeCell ref="J15:K15"/>
    <mergeCell ref="H15:I15"/>
    <mergeCell ref="F15:G15"/>
    <mergeCell ref="D15:E15"/>
    <mergeCell ref="B15:C15"/>
    <mergeCell ref="B9:AQ9"/>
    <mergeCell ref="A1:P2"/>
    <mergeCell ref="AR9:AR11"/>
    <mergeCell ref="L53:L61"/>
    <mergeCell ref="B26:N26"/>
    <mergeCell ref="C20:D20"/>
    <mergeCell ref="D32:E32"/>
    <mergeCell ref="C31:W31"/>
    <mergeCell ref="J24:V24"/>
    <mergeCell ref="B24:I24"/>
    <mergeCell ref="J23:V23"/>
    <mergeCell ref="B23:I23"/>
    <mergeCell ref="H32:J32"/>
    <mergeCell ref="W19:W21"/>
    <mergeCell ref="T20:V20"/>
    <mergeCell ref="P20:S20"/>
    <mergeCell ref="N20:O20"/>
  </mergeCells>
  <pageMargins left="0.7" right="0.7" top="0.75" bottom="0.75" header="0.3" footer="0.3"/>
  <pageSetup paperSize="9"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EFB2F0"/>
  </sheetPr>
  <dimension ref="A2:BI100"/>
  <sheetViews>
    <sheetView zoomScale="90" zoomScaleNormal="90" zoomScalePageLayoutView="90" workbookViewId="0">
      <selection activeCell="B17" sqref="B17:L17"/>
    </sheetView>
  </sheetViews>
  <sheetFormatPr baseColWidth="10" defaultColWidth="13.5" defaultRowHeight="25" customHeight="1" x14ac:dyDescent="0.2"/>
  <cols>
    <col min="1" max="1" width="14.33203125" customWidth="1"/>
    <col min="3" max="8" width="10.33203125" customWidth="1"/>
    <col min="9" max="9" width="12.1640625" customWidth="1"/>
    <col min="10" max="23" width="10.33203125" customWidth="1"/>
  </cols>
  <sheetData>
    <row r="2" spans="1:45" ht="25" customHeight="1" x14ac:dyDescent="0.2">
      <c r="A2" s="349" t="s">
        <v>1233</v>
      </c>
      <c r="B2" s="172" t="s">
        <v>1232</v>
      </c>
      <c r="C2" s="172" t="s">
        <v>1230</v>
      </c>
      <c r="D2" s="172" t="s">
        <v>1231</v>
      </c>
    </row>
    <row r="3" spans="1:45" ht="25" customHeight="1" x14ac:dyDescent="0.2">
      <c r="A3" s="355"/>
      <c r="B3" s="172" t="s">
        <v>915</v>
      </c>
      <c r="C3" s="221">
        <v>10</v>
      </c>
      <c r="D3" s="221">
        <v>27</v>
      </c>
    </row>
    <row r="4" spans="1:45" ht="25" customHeight="1" x14ac:dyDescent="0.2">
      <c r="A4" s="355"/>
      <c r="B4" s="172" t="s">
        <v>916</v>
      </c>
      <c r="C4" s="221">
        <v>4</v>
      </c>
      <c r="D4" s="221">
        <v>2</v>
      </c>
    </row>
    <row r="5" spans="1:45" ht="25" customHeight="1" x14ac:dyDescent="0.2">
      <c r="A5" s="355"/>
      <c r="B5" s="172" t="s">
        <v>917</v>
      </c>
      <c r="C5" s="221">
        <v>10</v>
      </c>
      <c r="D5" s="221">
        <v>26</v>
      </c>
    </row>
    <row r="6" spans="1:45" ht="25" customHeight="1" x14ac:dyDescent="0.2">
      <c r="A6" s="350"/>
      <c r="B6" s="172" t="s">
        <v>918</v>
      </c>
      <c r="C6" s="221">
        <v>7</v>
      </c>
      <c r="D6" s="221">
        <v>35</v>
      </c>
    </row>
    <row r="8" spans="1:45" ht="25" customHeight="1" x14ac:dyDescent="0.2">
      <c r="A8" s="444" t="s">
        <v>1487</v>
      </c>
      <c r="B8" s="443"/>
      <c r="C8" s="443"/>
      <c r="D8" s="443"/>
      <c r="E8" s="443"/>
      <c r="F8" s="443"/>
      <c r="G8" s="443"/>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row>
    <row r="9" spans="1:45" ht="25" customHeight="1" x14ac:dyDescent="0.2">
      <c r="A9" s="445"/>
      <c r="B9" s="348" t="s">
        <v>919</v>
      </c>
      <c r="C9" s="351" t="s">
        <v>25</v>
      </c>
      <c r="D9" s="351"/>
      <c r="E9" s="351"/>
      <c r="F9" s="351"/>
      <c r="G9" s="351"/>
      <c r="H9" s="351"/>
      <c r="I9" s="351"/>
      <c r="J9" s="351" t="s">
        <v>51</v>
      </c>
      <c r="K9" s="351"/>
      <c r="L9" s="351"/>
      <c r="M9" s="351"/>
      <c r="N9" s="351"/>
      <c r="O9" s="351"/>
      <c r="P9" s="351" t="s">
        <v>26</v>
      </c>
      <c r="Q9" s="351"/>
      <c r="R9" s="351"/>
      <c r="S9" s="351"/>
      <c r="T9" s="351"/>
      <c r="U9" s="351"/>
      <c r="V9" s="351"/>
      <c r="W9" s="351"/>
      <c r="X9" s="351"/>
      <c r="Y9" s="351"/>
      <c r="Z9" s="351" t="s">
        <v>37</v>
      </c>
      <c r="AA9" s="351"/>
      <c r="AB9" s="351"/>
      <c r="AC9" s="351"/>
      <c r="AD9" s="351"/>
      <c r="AE9" s="351"/>
      <c r="AF9" s="351"/>
      <c r="AG9" s="351"/>
      <c r="AH9" s="351"/>
      <c r="AI9" s="351"/>
      <c r="AJ9" s="351"/>
      <c r="AK9" s="351"/>
      <c r="AL9" s="348" t="s">
        <v>41</v>
      </c>
      <c r="AM9" s="348" t="s">
        <v>44</v>
      </c>
      <c r="AN9" s="348" t="s">
        <v>138</v>
      </c>
      <c r="AO9" s="348" t="s">
        <v>977</v>
      </c>
      <c r="AP9" s="348" t="s">
        <v>43</v>
      </c>
      <c r="AQ9" s="348" t="s">
        <v>47</v>
      </c>
      <c r="AR9" s="348" t="s">
        <v>48</v>
      </c>
      <c r="AS9" s="348" t="s">
        <v>931</v>
      </c>
    </row>
    <row r="10" spans="1:45" ht="25" customHeight="1" x14ac:dyDescent="0.2">
      <c r="A10" s="445"/>
      <c r="B10" s="348"/>
      <c r="C10" s="172" t="s">
        <v>27</v>
      </c>
      <c r="D10" s="172" t="s">
        <v>28</v>
      </c>
      <c r="E10" s="172" t="s">
        <v>29</v>
      </c>
      <c r="F10" s="172" t="s">
        <v>30</v>
      </c>
      <c r="G10" s="172" t="s">
        <v>169</v>
      </c>
      <c r="H10" s="172" t="s">
        <v>171</v>
      </c>
      <c r="I10" s="172" t="s">
        <v>40</v>
      </c>
      <c r="J10" s="172" t="s">
        <v>19</v>
      </c>
      <c r="K10" s="172" t="s">
        <v>31</v>
      </c>
      <c r="L10" s="172" t="s">
        <v>32</v>
      </c>
      <c r="M10" s="172" t="s">
        <v>33</v>
      </c>
      <c r="N10" s="172" t="s">
        <v>310</v>
      </c>
      <c r="O10" s="172" t="s">
        <v>40</v>
      </c>
      <c r="P10" s="172" t="s">
        <v>34</v>
      </c>
      <c r="Q10" s="172" t="s">
        <v>35</v>
      </c>
      <c r="R10" s="172" t="s">
        <v>36</v>
      </c>
      <c r="S10" s="172" t="s">
        <v>49</v>
      </c>
      <c r="T10" s="172" t="s">
        <v>79</v>
      </c>
      <c r="U10" s="172" t="s">
        <v>102</v>
      </c>
      <c r="V10" s="172" t="s">
        <v>277</v>
      </c>
      <c r="W10" s="172" t="s">
        <v>279</v>
      </c>
      <c r="X10" s="172" t="s">
        <v>283</v>
      </c>
      <c r="Y10" s="172" t="s">
        <v>40</v>
      </c>
      <c r="Z10" s="172" t="s">
        <v>7</v>
      </c>
      <c r="AA10" s="172" t="s">
        <v>50</v>
      </c>
      <c r="AB10" s="172" t="s">
        <v>38</v>
      </c>
      <c r="AC10" s="172" t="s">
        <v>39</v>
      </c>
      <c r="AD10" s="172" t="s">
        <v>284</v>
      </c>
      <c r="AE10" s="172" t="s">
        <v>17</v>
      </c>
      <c r="AF10" s="172" t="s">
        <v>6</v>
      </c>
      <c r="AG10" s="172" t="s">
        <v>46</v>
      </c>
      <c r="AH10" s="172" t="s">
        <v>22</v>
      </c>
      <c r="AI10" s="172" t="s">
        <v>42</v>
      </c>
      <c r="AJ10" s="172" t="s">
        <v>45</v>
      </c>
      <c r="AK10" s="172" t="s">
        <v>40</v>
      </c>
      <c r="AL10" s="348"/>
      <c r="AM10" s="348"/>
      <c r="AN10" s="348"/>
      <c r="AO10" s="348"/>
      <c r="AP10" s="348"/>
      <c r="AQ10" s="348"/>
      <c r="AR10" s="348"/>
      <c r="AS10" s="348"/>
    </row>
    <row r="11" spans="1:45" ht="25" customHeight="1" x14ac:dyDescent="0.2">
      <c r="A11" s="445"/>
      <c r="B11" s="172" t="s">
        <v>915</v>
      </c>
      <c r="C11" s="221">
        <v>3</v>
      </c>
      <c r="D11" s="221">
        <v>18</v>
      </c>
      <c r="E11" s="221">
        <v>1</v>
      </c>
      <c r="F11" s="221">
        <v>16</v>
      </c>
      <c r="G11" s="221">
        <v>0</v>
      </c>
      <c r="H11" s="221">
        <v>0</v>
      </c>
      <c r="I11" s="221">
        <v>45</v>
      </c>
      <c r="J11" s="221">
        <v>16</v>
      </c>
      <c r="K11" s="221">
        <v>24</v>
      </c>
      <c r="L11" s="221">
        <v>22</v>
      </c>
      <c r="M11" s="221">
        <v>20</v>
      </c>
      <c r="N11" s="221">
        <v>0</v>
      </c>
      <c r="O11" s="221">
        <v>25</v>
      </c>
      <c r="P11" s="221">
        <v>11</v>
      </c>
      <c r="Q11" s="221">
        <v>21</v>
      </c>
      <c r="R11" s="221">
        <v>7</v>
      </c>
      <c r="S11" s="221">
        <v>2</v>
      </c>
      <c r="T11" s="221">
        <v>0</v>
      </c>
      <c r="U11" s="221">
        <v>0</v>
      </c>
      <c r="V11" s="221">
        <v>0</v>
      </c>
      <c r="W11" s="221">
        <v>0</v>
      </c>
      <c r="X11" s="221">
        <v>8</v>
      </c>
      <c r="Y11" s="221">
        <v>25</v>
      </c>
      <c r="Z11" s="221">
        <v>27</v>
      </c>
      <c r="AA11" s="221">
        <v>16</v>
      </c>
      <c r="AB11" s="221">
        <v>20</v>
      </c>
      <c r="AC11" s="221">
        <v>16</v>
      </c>
      <c r="AD11" s="221">
        <v>0</v>
      </c>
      <c r="AE11" s="221">
        <v>6</v>
      </c>
      <c r="AF11" s="221">
        <v>1</v>
      </c>
      <c r="AG11" s="221">
        <v>10</v>
      </c>
      <c r="AH11" s="221">
        <v>32</v>
      </c>
      <c r="AI11" s="221">
        <v>3</v>
      </c>
      <c r="AJ11" s="221">
        <v>12</v>
      </c>
      <c r="AK11" s="221">
        <v>1</v>
      </c>
      <c r="AL11" s="221">
        <v>1</v>
      </c>
      <c r="AM11" s="221">
        <v>21</v>
      </c>
      <c r="AN11" s="221">
        <v>0</v>
      </c>
      <c r="AO11" s="221">
        <v>0</v>
      </c>
      <c r="AP11" s="221">
        <v>1</v>
      </c>
      <c r="AQ11" s="221">
        <v>1</v>
      </c>
      <c r="AR11" s="221">
        <v>1</v>
      </c>
      <c r="AS11" s="221">
        <v>433</v>
      </c>
    </row>
    <row r="12" spans="1:45" ht="25" customHeight="1" x14ac:dyDescent="0.2">
      <c r="A12" s="445"/>
      <c r="B12" s="172" t="s">
        <v>916</v>
      </c>
      <c r="C12" s="221">
        <v>0</v>
      </c>
      <c r="D12" s="221">
        <v>0</v>
      </c>
      <c r="E12" s="221">
        <v>0</v>
      </c>
      <c r="F12" s="221">
        <v>0</v>
      </c>
      <c r="G12" s="221">
        <v>0</v>
      </c>
      <c r="H12" s="221">
        <v>0</v>
      </c>
      <c r="I12" s="221">
        <v>0</v>
      </c>
      <c r="J12" s="221">
        <v>0</v>
      </c>
      <c r="K12" s="221">
        <v>0</v>
      </c>
      <c r="L12" s="221">
        <v>0</v>
      </c>
      <c r="M12" s="221">
        <v>0</v>
      </c>
      <c r="N12" s="221">
        <v>0</v>
      </c>
      <c r="O12" s="221">
        <v>0</v>
      </c>
      <c r="P12" s="221">
        <v>0</v>
      </c>
      <c r="Q12" s="221">
        <v>0</v>
      </c>
      <c r="R12" s="221">
        <v>0</v>
      </c>
      <c r="S12" s="221">
        <v>0</v>
      </c>
      <c r="T12" s="221">
        <v>0</v>
      </c>
      <c r="U12" s="221">
        <v>0</v>
      </c>
      <c r="V12" s="221">
        <v>0</v>
      </c>
      <c r="W12" s="221">
        <v>0</v>
      </c>
      <c r="X12" s="221">
        <v>0</v>
      </c>
      <c r="Y12" s="221">
        <v>17</v>
      </c>
      <c r="Z12" s="221">
        <v>1</v>
      </c>
      <c r="AA12" s="221">
        <v>0</v>
      </c>
      <c r="AB12" s="221">
        <v>0</v>
      </c>
      <c r="AC12" s="221">
        <v>0</v>
      </c>
      <c r="AD12" s="221">
        <v>0</v>
      </c>
      <c r="AE12" s="221">
        <v>0</v>
      </c>
      <c r="AF12" s="221">
        <v>0</v>
      </c>
      <c r="AG12" s="221">
        <v>0</v>
      </c>
      <c r="AH12" s="221">
        <v>0</v>
      </c>
      <c r="AI12" s="221">
        <v>0</v>
      </c>
      <c r="AJ12" s="221">
        <v>0</v>
      </c>
      <c r="AK12" s="221">
        <v>0</v>
      </c>
      <c r="AL12" s="221">
        <v>2</v>
      </c>
      <c r="AM12" s="221">
        <v>0</v>
      </c>
      <c r="AN12" s="221">
        <v>0</v>
      </c>
      <c r="AO12" s="221">
        <v>1</v>
      </c>
      <c r="AP12" s="221">
        <v>0</v>
      </c>
      <c r="AQ12" s="221">
        <v>0</v>
      </c>
      <c r="AR12" s="221">
        <v>2</v>
      </c>
      <c r="AS12" s="221">
        <f>SUM(C12:AR12)</f>
        <v>23</v>
      </c>
    </row>
    <row r="13" spans="1:45" ht="25" customHeight="1" x14ac:dyDescent="0.2">
      <c r="A13" s="445"/>
      <c r="B13" s="172" t="s">
        <v>917</v>
      </c>
      <c r="C13" s="221">
        <v>5</v>
      </c>
      <c r="D13" s="221">
        <v>0</v>
      </c>
      <c r="E13" s="221">
        <v>1</v>
      </c>
      <c r="F13" s="221">
        <v>1</v>
      </c>
      <c r="G13" s="221">
        <v>1</v>
      </c>
      <c r="H13" s="221">
        <v>0</v>
      </c>
      <c r="I13" s="221">
        <v>27</v>
      </c>
      <c r="J13" s="221">
        <v>13</v>
      </c>
      <c r="K13" s="221">
        <v>6</v>
      </c>
      <c r="L13" s="221">
        <v>5</v>
      </c>
      <c r="M13" s="221">
        <v>0</v>
      </c>
      <c r="N13" s="221">
        <v>4</v>
      </c>
      <c r="O13" s="221">
        <v>31</v>
      </c>
      <c r="P13" s="221">
        <v>3</v>
      </c>
      <c r="Q13" s="221">
        <v>3</v>
      </c>
      <c r="R13" s="221">
        <v>1</v>
      </c>
      <c r="S13" s="221">
        <v>0</v>
      </c>
      <c r="T13" s="221">
        <v>0</v>
      </c>
      <c r="U13" s="221">
        <v>1</v>
      </c>
      <c r="V13" s="221">
        <v>0</v>
      </c>
      <c r="W13" s="221">
        <v>0</v>
      </c>
      <c r="X13" s="221">
        <v>0</v>
      </c>
      <c r="Y13" s="221">
        <v>34</v>
      </c>
      <c r="Z13" s="221">
        <v>2</v>
      </c>
      <c r="AA13" s="221">
        <v>2</v>
      </c>
      <c r="AB13" s="221">
        <v>1</v>
      </c>
      <c r="AC13" s="221">
        <v>3</v>
      </c>
      <c r="AD13" s="221">
        <v>1</v>
      </c>
      <c r="AE13" s="221">
        <v>0</v>
      </c>
      <c r="AF13" s="221">
        <v>1</v>
      </c>
      <c r="AG13" s="221">
        <v>6</v>
      </c>
      <c r="AH13" s="221">
        <v>8</v>
      </c>
      <c r="AI13" s="221">
        <v>3</v>
      </c>
      <c r="AJ13" s="221">
        <v>3</v>
      </c>
      <c r="AK13" s="221">
        <v>11</v>
      </c>
      <c r="AL13" s="221">
        <v>3</v>
      </c>
      <c r="AM13" s="221">
        <v>9</v>
      </c>
      <c r="AN13" s="221">
        <v>1</v>
      </c>
      <c r="AO13" s="221">
        <v>0</v>
      </c>
      <c r="AP13" s="221">
        <v>2</v>
      </c>
      <c r="AQ13" s="221">
        <v>0</v>
      </c>
      <c r="AR13" s="221">
        <v>1</v>
      </c>
      <c r="AS13" s="221">
        <f>SUM(C13:AR13)</f>
        <v>193</v>
      </c>
    </row>
    <row r="14" spans="1:45" ht="25" customHeight="1" x14ac:dyDescent="0.2">
      <c r="A14" s="446"/>
      <c r="B14" s="172" t="s">
        <v>918</v>
      </c>
      <c r="C14" s="49">
        <v>1</v>
      </c>
      <c r="D14" s="49">
        <v>1</v>
      </c>
      <c r="E14" s="49">
        <v>1</v>
      </c>
      <c r="F14" s="49">
        <v>2</v>
      </c>
      <c r="G14" s="49">
        <v>1</v>
      </c>
      <c r="H14" s="49">
        <v>1</v>
      </c>
      <c r="I14" s="49">
        <v>1</v>
      </c>
      <c r="J14" s="221">
        <v>14</v>
      </c>
      <c r="K14" s="221">
        <v>1</v>
      </c>
      <c r="L14" s="221">
        <v>1</v>
      </c>
      <c r="M14" s="221">
        <v>1</v>
      </c>
      <c r="N14" s="221">
        <v>2</v>
      </c>
      <c r="O14" s="221">
        <v>1</v>
      </c>
      <c r="P14" s="221">
        <v>3</v>
      </c>
      <c r="Q14" s="221">
        <v>17</v>
      </c>
      <c r="R14" s="221">
        <v>23</v>
      </c>
      <c r="S14" s="221">
        <v>2</v>
      </c>
      <c r="T14" s="221">
        <v>2</v>
      </c>
      <c r="U14" s="221">
        <v>19</v>
      </c>
      <c r="V14" s="221">
        <v>18</v>
      </c>
      <c r="W14" s="221">
        <v>1</v>
      </c>
      <c r="X14" s="221">
        <v>1</v>
      </c>
      <c r="Y14" s="221">
        <v>3</v>
      </c>
      <c r="Z14" s="221">
        <v>151</v>
      </c>
      <c r="AA14" s="221">
        <v>2</v>
      </c>
      <c r="AB14" s="221">
        <v>6</v>
      </c>
      <c r="AC14" s="221">
        <v>10</v>
      </c>
      <c r="AD14" s="221">
        <v>5</v>
      </c>
      <c r="AE14" s="221">
        <v>1</v>
      </c>
      <c r="AF14" s="221">
        <v>3</v>
      </c>
      <c r="AG14" s="221">
        <v>4</v>
      </c>
      <c r="AH14" s="221">
        <v>6</v>
      </c>
      <c r="AI14" s="221">
        <v>3</v>
      </c>
      <c r="AJ14" s="221">
        <v>3</v>
      </c>
      <c r="AK14" s="221">
        <v>7</v>
      </c>
      <c r="AL14" s="221">
        <v>7</v>
      </c>
      <c r="AM14" s="221">
        <v>0</v>
      </c>
      <c r="AN14" s="221">
        <v>2</v>
      </c>
      <c r="AO14" s="221">
        <v>0</v>
      </c>
      <c r="AP14" s="221">
        <v>1</v>
      </c>
      <c r="AQ14" s="221">
        <v>0</v>
      </c>
      <c r="AR14" s="221">
        <v>0</v>
      </c>
      <c r="AS14" s="221">
        <f>SUM(C14:AR14)</f>
        <v>328</v>
      </c>
    </row>
    <row r="15" spans="1:45" ht="25" customHeight="1" x14ac:dyDescent="0.2">
      <c r="AL15" s="286"/>
      <c r="AM15" s="286"/>
      <c r="AN15" s="286"/>
      <c r="AO15" s="286"/>
      <c r="AP15" s="286"/>
      <c r="AQ15" s="286"/>
      <c r="AR15" s="286"/>
      <c r="AS15" s="286"/>
    </row>
    <row r="17" spans="1:54" ht="25" customHeight="1" x14ac:dyDescent="0.2">
      <c r="A17" s="349" t="s">
        <v>1234</v>
      </c>
      <c r="B17" s="390" t="s">
        <v>1235</v>
      </c>
      <c r="C17" s="437"/>
      <c r="D17" s="437"/>
      <c r="E17" s="437"/>
      <c r="F17" s="437"/>
      <c r="G17" s="437"/>
      <c r="H17" s="437"/>
      <c r="I17" s="437"/>
      <c r="J17" s="437"/>
      <c r="K17" s="437"/>
      <c r="L17" s="391"/>
      <c r="M17" s="349" t="s">
        <v>931</v>
      </c>
      <c r="Q17" s="319"/>
      <c r="R17" s="320"/>
    </row>
    <row r="18" spans="1:54" ht="25" customHeight="1" x14ac:dyDescent="0.2">
      <c r="A18" s="355"/>
      <c r="B18" s="111" t="s">
        <v>919</v>
      </c>
      <c r="C18" s="437" t="s">
        <v>26</v>
      </c>
      <c r="D18" s="391"/>
      <c r="E18" s="437" t="s">
        <v>51</v>
      </c>
      <c r="F18" s="437"/>
      <c r="G18" s="390" t="s">
        <v>922</v>
      </c>
      <c r="H18" s="391"/>
      <c r="I18" s="390" t="s">
        <v>921</v>
      </c>
      <c r="J18" s="437"/>
      <c r="K18" s="390" t="s">
        <v>44</v>
      </c>
      <c r="L18" s="437"/>
      <c r="M18" s="350"/>
      <c r="Q18" s="437" t="s">
        <v>57</v>
      </c>
      <c r="R18" s="391"/>
      <c r="AC18" s="36"/>
      <c r="AD18" s="286"/>
      <c r="AE18" s="286"/>
      <c r="AK18" s="307"/>
      <c r="AL18" s="308"/>
      <c r="AM18" s="308"/>
      <c r="AN18" s="308"/>
      <c r="AO18" s="308"/>
      <c r="AP18" s="308"/>
      <c r="AQ18" s="308"/>
      <c r="AR18" s="308"/>
      <c r="AS18" s="308"/>
      <c r="AT18" s="309"/>
    </row>
    <row r="19" spans="1:54" ht="25" customHeight="1" x14ac:dyDescent="0.2">
      <c r="A19" s="355"/>
      <c r="B19" s="111" t="s">
        <v>915</v>
      </c>
      <c r="C19" s="221">
        <v>74</v>
      </c>
      <c r="D19" s="221">
        <v>17.100000000000001</v>
      </c>
      <c r="E19" s="221">
        <v>107</v>
      </c>
      <c r="F19" s="221">
        <v>24.7</v>
      </c>
      <c r="G19" s="221">
        <v>144</v>
      </c>
      <c r="H19" s="221">
        <v>33.299999999999997</v>
      </c>
      <c r="I19" s="221">
        <v>83</v>
      </c>
      <c r="J19" s="221">
        <v>19.2</v>
      </c>
      <c r="K19" s="221">
        <v>21</v>
      </c>
      <c r="L19" s="221">
        <v>4.8</v>
      </c>
      <c r="M19" s="221">
        <v>433</v>
      </c>
      <c r="Q19" s="221">
        <v>4</v>
      </c>
      <c r="R19" s="221">
        <v>0.9</v>
      </c>
      <c r="AC19" s="36"/>
      <c r="AD19" s="277"/>
      <c r="AE19" s="286"/>
      <c r="AV19" s="295" t="s">
        <v>1239</v>
      </c>
      <c r="AW19" s="295" t="s">
        <v>1238</v>
      </c>
      <c r="AX19" s="295" t="s">
        <v>915</v>
      </c>
      <c r="AY19" s="295" t="s">
        <v>916</v>
      </c>
      <c r="AZ19" s="295" t="s">
        <v>917</v>
      </c>
      <c r="BA19" s="295" t="s">
        <v>918</v>
      </c>
    </row>
    <row r="20" spans="1:54" ht="25" customHeight="1" x14ac:dyDescent="0.2">
      <c r="A20" s="355"/>
      <c r="B20" s="111" t="s">
        <v>916</v>
      </c>
      <c r="C20" s="221">
        <v>17</v>
      </c>
      <c r="D20" s="138">
        <f>16*100/17</f>
        <v>94.117647058823536</v>
      </c>
      <c r="E20" s="221">
        <v>0</v>
      </c>
      <c r="F20" s="221">
        <v>0</v>
      </c>
      <c r="G20" s="221">
        <v>1</v>
      </c>
      <c r="H20" s="138">
        <f>1*100/17</f>
        <v>5.882352941176471</v>
      </c>
      <c r="I20" s="221">
        <v>0</v>
      </c>
      <c r="J20" s="221">
        <v>0</v>
      </c>
      <c r="K20" s="221">
        <v>0</v>
      </c>
      <c r="L20" s="221">
        <v>0</v>
      </c>
      <c r="M20" s="221">
        <v>18</v>
      </c>
      <c r="Q20" s="221">
        <v>0</v>
      </c>
      <c r="R20" s="221">
        <v>0</v>
      </c>
      <c r="AC20" s="277"/>
      <c r="AD20" s="286"/>
      <c r="AE20" s="286"/>
      <c r="AV20" s="351" t="s">
        <v>1251</v>
      </c>
      <c r="AW20" s="295" t="s">
        <v>27</v>
      </c>
      <c r="AX20" s="296">
        <v>3</v>
      </c>
      <c r="AY20" s="296">
        <v>0</v>
      </c>
      <c r="AZ20" s="296">
        <v>5</v>
      </c>
      <c r="BA20" s="49">
        <v>1</v>
      </c>
      <c r="BB20" s="34"/>
    </row>
    <row r="21" spans="1:54" ht="25" customHeight="1" x14ac:dyDescent="0.2">
      <c r="A21" s="355"/>
      <c r="B21" s="111" t="s">
        <v>917</v>
      </c>
      <c r="C21" s="285">
        <v>42</v>
      </c>
      <c r="D21" s="284">
        <f>42*100/193</f>
        <v>21.761658031088082</v>
      </c>
      <c r="E21" s="61">
        <v>59</v>
      </c>
      <c r="F21" s="284">
        <f>E21*100/193</f>
        <v>30.569948186528496</v>
      </c>
      <c r="G21" s="285">
        <v>41</v>
      </c>
      <c r="H21" s="284">
        <f>41*100/193</f>
        <v>21.243523316062177</v>
      </c>
      <c r="I21" s="61">
        <v>35</v>
      </c>
      <c r="J21" s="284">
        <f>I21*100/M21</f>
        <v>18.134715025906736</v>
      </c>
      <c r="K21" s="284">
        <v>9</v>
      </c>
      <c r="L21" s="284">
        <f>9*100/193</f>
        <v>4.6632124352331603</v>
      </c>
      <c r="M21" s="61">
        <v>193</v>
      </c>
      <c r="Q21" s="285">
        <v>7</v>
      </c>
      <c r="R21" s="284">
        <f>7*100/193</f>
        <v>3.6269430051813472</v>
      </c>
      <c r="AC21" s="286"/>
      <c r="AD21" s="286"/>
      <c r="AE21" s="286"/>
      <c r="AV21" s="351"/>
      <c r="AW21" s="295" t="s">
        <v>28</v>
      </c>
      <c r="AX21" s="296">
        <v>18</v>
      </c>
      <c r="AY21" s="296">
        <v>0</v>
      </c>
      <c r="AZ21" s="296">
        <v>0</v>
      </c>
      <c r="BA21" s="49">
        <v>1</v>
      </c>
    </row>
    <row r="22" spans="1:54" ht="25" customHeight="1" x14ac:dyDescent="0.2">
      <c r="A22" s="355"/>
      <c r="B22" s="111" t="s">
        <v>918</v>
      </c>
      <c r="C22" s="221">
        <v>89</v>
      </c>
      <c r="D22" s="138">
        <v>27.1</v>
      </c>
      <c r="E22" s="221">
        <v>18</v>
      </c>
      <c r="F22" s="138">
        <v>5.5</v>
      </c>
      <c r="G22" s="221">
        <v>201</v>
      </c>
      <c r="H22" s="138">
        <v>61.3</v>
      </c>
      <c r="I22" s="221">
        <v>8</v>
      </c>
      <c r="J22" s="138">
        <v>2.4</v>
      </c>
      <c r="K22" s="221">
        <v>0</v>
      </c>
      <c r="L22" s="139">
        <v>0</v>
      </c>
      <c r="M22" s="221">
        <v>328</v>
      </c>
      <c r="Q22" s="221">
        <v>10</v>
      </c>
      <c r="R22" s="139">
        <v>3</v>
      </c>
      <c r="AV22" s="351"/>
      <c r="AW22" s="295" t="s">
        <v>29</v>
      </c>
      <c r="AX22" s="296">
        <v>1</v>
      </c>
      <c r="AY22" s="296">
        <v>0</v>
      </c>
      <c r="AZ22" s="296">
        <v>1</v>
      </c>
      <c r="BA22" s="49">
        <v>1</v>
      </c>
    </row>
    <row r="23" spans="1:54" ht="25" customHeight="1" x14ac:dyDescent="0.2">
      <c r="B23" s="115"/>
      <c r="AV23" s="351"/>
      <c r="AW23" s="295" t="s">
        <v>30</v>
      </c>
      <c r="AX23" s="296">
        <v>16</v>
      </c>
      <c r="AY23" s="296">
        <v>0</v>
      </c>
      <c r="AZ23" s="296">
        <v>1</v>
      </c>
      <c r="BA23" s="296">
        <v>2</v>
      </c>
    </row>
    <row r="24" spans="1:54" ht="25" customHeight="1" x14ac:dyDescent="0.2">
      <c r="B24" s="115"/>
      <c r="AC24" s="34"/>
      <c r="AD24" s="34"/>
      <c r="AE24" s="34"/>
      <c r="AF24" s="34"/>
      <c r="AG24" s="34"/>
      <c r="AH24" s="34"/>
      <c r="AV24" s="351"/>
      <c r="AW24" s="295" t="s">
        <v>169</v>
      </c>
      <c r="AX24" s="296">
        <v>0</v>
      </c>
      <c r="AY24" s="296">
        <v>0</v>
      </c>
      <c r="AZ24" s="296">
        <v>1</v>
      </c>
      <c r="BA24" s="296">
        <v>1</v>
      </c>
    </row>
    <row r="25" spans="1:54" ht="25" customHeight="1" x14ac:dyDescent="0.2">
      <c r="A25" s="453" t="s">
        <v>1486</v>
      </c>
      <c r="B25" s="390" t="s">
        <v>1236</v>
      </c>
      <c r="C25" s="437"/>
      <c r="D25" s="437"/>
      <c r="E25" s="437"/>
      <c r="F25" s="437"/>
      <c r="G25" s="437"/>
      <c r="H25" s="437"/>
      <c r="I25" s="437"/>
      <c r="J25" s="437"/>
      <c r="K25" s="437"/>
      <c r="L25" s="437"/>
      <c r="M25" s="437"/>
      <c r="N25" s="437"/>
      <c r="O25" s="437"/>
      <c r="P25" s="437"/>
      <c r="Q25" s="437"/>
      <c r="R25" s="437"/>
      <c r="S25" s="437"/>
      <c r="T25" s="437"/>
      <c r="U25" s="437"/>
      <c r="V25" s="437"/>
      <c r="W25" s="391"/>
      <c r="X25" s="392" t="s">
        <v>931</v>
      </c>
      <c r="AV25" s="351"/>
      <c r="AW25" s="295" t="s">
        <v>171</v>
      </c>
      <c r="AX25" s="49">
        <v>0</v>
      </c>
      <c r="AY25" s="296">
        <v>0</v>
      </c>
      <c r="AZ25" s="296">
        <v>0</v>
      </c>
      <c r="BA25" s="296">
        <v>1</v>
      </c>
    </row>
    <row r="26" spans="1:54" ht="25" customHeight="1" x14ac:dyDescent="0.2">
      <c r="A26" s="454"/>
      <c r="B26" s="348" t="s">
        <v>919</v>
      </c>
      <c r="C26" s="348" t="s">
        <v>65</v>
      </c>
      <c r="D26" s="351" t="s">
        <v>67</v>
      </c>
      <c r="E26" s="351"/>
      <c r="F26" s="348" t="s">
        <v>68</v>
      </c>
      <c r="G26" s="348" t="s">
        <v>69</v>
      </c>
      <c r="H26" s="348" t="s">
        <v>74</v>
      </c>
      <c r="I26" s="348"/>
      <c r="J26" s="348"/>
      <c r="K26" s="348" t="s">
        <v>66</v>
      </c>
      <c r="L26" s="348" t="s">
        <v>70</v>
      </c>
      <c r="M26" s="348" t="s">
        <v>71</v>
      </c>
      <c r="N26" s="348"/>
      <c r="O26" s="348" t="s">
        <v>72</v>
      </c>
      <c r="P26" s="348"/>
      <c r="Q26" s="348" t="s">
        <v>73</v>
      </c>
      <c r="R26" s="348"/>
      <c r="S26" s="348"/>
      <c r="T26" s="348"/>
      <c r="U26" s="348" t="s">
        <v>78</v>
      </c>
      <c r="V26" s="348"/>
      <c r="W26" s="348"/>
      <c r="X26" s="392"/>
      <c r="AV26" s="351"/>
      <c r="AW26" s="295" t="s">
        <v>40</v>
      </c>
      <c r="AX26" s="49">
        <v>45</v>
      </c>
      <c r="AY26" s="296">
        <v>0</v>
      </c>
      <c r="AZ26" s="296">
        <v>27</v>
      </c>
      <c r="BA26" s="296">
        <v>1</v>
      </c>
    </row>
    <row r="27" spans="1:54" ht="25" customHeight="1" x14ac:dyDescent="0.2">
      <c r="A27" s="454"/>
      <c r="B27" s="348"/>
      <c r="C27" s="348"/>
      <c r="D27" s="111" t="s">
        <v>11</v>
      </c>
      <c r="E27" s="111" t="s">
        <v>12</v>
      </c>
      <c r="F27" s="348"/>
      <c r="G27" s="348"/>
      <c r="H27" s="111" t="s">
        <v>285</v>
      </c>
      <c r="I27" s="111" t="s">
        <v>286</v>
      </c>
      <c r="J27" s="111" t="s">
        <v>119</v>
      </c>
      <c r="K27" s="348"/>
      <c r="L27" s="348"/>
      <c r="M27" s="111" t="s">
        <v>55</v>
      </c>
      <c r="N27" s="111" t="s">
        <v>56</v>
      </c>
      <c r="O27" s="111" t="s">
        <v>64</v>
      </c>
      <c r="P27" s="111" t="s">
        <v>63</v>
      </c>
      <c r="Q27" s="111" t="s">
        <v>13</v>
      </c>
      <c r="R27" s="111" t="s">
        <v>14</v>
      </c>
      <c r="S27" s="111" t="s">
        <v>20</v>
      </c>
      <c r="T27" s="111" t="s">
        <v>18</v>
      </c>
      <c r="U27" s="111" t="s">
        <v>23</v>
      </c>
      <c r="V27" s="111" t="s">
        <v>16</v>
      </c>
      <c r="W27" s="111" t="s">
        <v>21</v>
      </c>
      <c r="X27" s="357"/>
      <c r="AV27" s="351" t="s">
        <v>949</v>
      </c>
      <c r="AW27" s="295" t="s">
        <v>34</v>
      </c>
      <c r="AX27" s="296">
        <v>11</v>
      </c>
      <c r="AY27" s="296">
        <v>0</v>
      </c>
      <c r="AZ27" s="296">
        <v>3</v>
      </c>
      <c r="BA27" s="296">
        <v>3</v>
      </c>
    </row>
    <row r="28" spans="1:54" ht="25" customHeight="1" x14ac:dyDescent="0.2">
      <c r="A28" s="454"/>
      <c r="B28" s="111" t="s">
        <v>915</v>
      </c>
      <c r="C28" s="135">
        <v>290</v>
      </c>
      <c r="D28" s="135">
        <v>237</v>
      </c>
      <c r="E28" s="135">
        <v>225</v>
      </c>
      <c r="F28" s="135">
        <v>55</v>
      </c>
      <c r="G28" s="135">
        <v>39</v>
      </c>
      <c r="H28" s="135">
        <v>425</v>
      </c>
      <c r="I28" s="135">
        <v>17</v>
      </c>
      <c r="J28" s="135">
        <v>36</v>
      </c>
      <c r="K28" s="118">
        <v>55</v>
      </c>
      <c r="L28" s="118">
        <v>30</v>
      </c>
      <c r="M28" s="118">
        <v>70</v>
      </c>
      <c r="N28" s="118">
        <v>0</v>
      </c>
      <c r="O28" s="118">
        <v>59</v>
      </c>
      <c r="P28" s="118">
        <v>47</v>
      </c>
      <c r="Q28" s="118">
        <v>104</v>
      </c>
      <c r="R28" s="118">
        <v>40</v>
      </c>
      <c r="S28" s="118">
        <v>8</v>
      </c>
      <c r="T28" s="118">
        <v>13</v>
      </c>
      <c r="U28" s="118">
        <v>8</v>
      </c>
      <c r="V28" s="118">
        <v>8</v>
      </c>
      <c r="W28" s="118">
        <v>3</v>
      </c>
      <c r="X28" s="118">
        <v>1769</v>
      </c>
      <c r="AV28" s="351"/>
      <c r="AW28" s="295" t="s">
        <v>35</v>
      </c>
      <c r="AX28" s="296">
        <v>21</v>
      </c>
      <c r="AY28" s="296">
        <v>0</v>
      </c>
      <c r="AZ28" s="296">
        <v>3</v>
      </c>
      <c r="BA28" s="296">
        <v>17</v>
      </c>
    </row>
    <row r="29" spans="1:54" ht="25" customHeight="1" x14ac:dyDescent="0.2">
      <c r="A29" s="454"/>
      <c r="B29" s="111" t="s">
        <v>916</v>
      </c>
      <c r="C29" s="65">
        <v>6</v>
      </c>
      <c r="D29" s="65">
        <v>3</v>
      </c>
      <c r="E29" s="65">
        <v>6</v>
      </c>
      <c r="F29" s="65">
        <v>5</v>
      </c>
      <c r="G29" s="65">
        <v>3</v>
      </c>
      <c r="H29" s="65">
        <v>12</v>
      </c>
      <c r="I29" s="65">
        <v>0</v>
      </c>
      <c r="J29" s="65">
        <v>10</v>
      </c>
      <c r="K29" s="65">
        <v>0</v>
      </c>
      <c r="L29" s="65">
        <v>0</v>
      </c>
      <c r="M29" s="65">
        <v>0</v>
      </c>
      <c r="N29" s="65">
        <v>0</v>
      </c>
      <c r="O29" s="65">
        <v>5</v>
      </c>
      <c r="P29" s="65">
        <v>0</v>
      </c>
      <c r="Q29" s="65">
        <v>3</v>
      </c>
      <c r="R29" s="65">
        <v>13</v>
      </c>
      <c r="S29" s="65">
        <v>1</v>
      </c>
      <c r="T29" s="65">
        <v>0</v>
      </c>
      <c r="U29" s="65">
        <v>0</v>
      </c>
      <c r="V29" s="65">
        <v>0</v>
      </c>
      <c r="W29" s="65">
        <v>0</v>
      </c>
      <c r="X29" s="118">
        <v>67</v>
      </c>
      <c r="AV29" s="351"/>
      <c r="AW29" s="295" t="s">
        <v>36</v>
      </c>
      <c r="AX29" s="296">
        <v>7</v>
      </c>
      <c r="AY29" s="296">
        <v>0</v>
      </c>
      <c r="AZ29" s="296">
        <v>1</v>
      </c>
      <c r="BA29" s="296">
        <v>23</v>
      </c>
    </row>
    <row r="30" spans="1:54" ht="25" customHeight="1" x14ac:dyDescent="0.2">
      <c r="A30" s="454"/>
      <c r="B30" s="111" t="s">
        <v>917</v>
      </c>
      <c r="C30" s="61">
        <v>106</v>
      </c>
      <c r="D30" s="61">
        <v>81</v>
      </c>
      <c r="E30" s="61">
        <v>88</v>
      </c>
      <c r="F30" s="61">
        <v>40</v>
      </c>
      <c r="G30" s="61">
        <v>38</v>
      </c>
      <c r="H30" s="61">
        <v>124</v>
      </c>
      <c r="I30" s="61">
        <v>4</v>
      </c>
      <c r="J30" s="61">
        <v>44</v>
      </c>
      <c r="K30" s="61">
        <v>15</v>
      </c>
      <c r="L30" s="61">
        <v>5</v>
      </c>
      <c r="M30" s="61">
        <v>20</v>
      </c>
      <c r="N30" s="61">
        <v>2</v>
      </c>
      <c r="O30" s="61">
        <v>40</v>
      </c>
      <c r="P30" s="61">
        <v>9</v>
      </c>
      <c r="Q30" s="61">
        <v>29</v>
      </c>
      <c r="R30" s="61">
        <v>18</v>
      </c>
      <c r="S30" s="61">
        <v>1</v>
      </c>
      <c r="T30" s="61">
        <v>14</v>
      </c>
      <c r="U30" s="61">
        <v>2</v>
      </c>
      <c r="V30" s="61">
        <v>2</v>
      </c>
      <c r="W30" s="61">
        <v>2</v>
      </c>
      <c r="X30" s="118">
        <v>684</v>
      </c>
      <c r="AJ30" s="294"/>
      <c r="AK30" s="294"/>
      <c r="AL30" s="294"/>
      <c r="AM30" s="294"/>
      <c r="AN30" s="294"/>
      <c r="AO30" s="294"/>
      <c r="AP30" s="294"/>
      <c r="AQ30" s="294"/>
      <c r="AR30" s="294"/>
      <c r="AS30" s="294"/>
      <c r="AT30" s="294"/>
      <c r="AV30" s="351"/>
      <c r="AW30" s="295" t="s">
        <v>49</v>
      </c>
      <c r="AX30" s="49">
        <v>2</v>
      </c>
      <c r="AY30" s="49">
        <v>0</v>
      </c>
      <c r="AZ30" s="49">
        <v>0</v>
      </c>
      <c r="BA30" s="49">
        <v>2</v>
      </c>
    </row>
    <row r="31" spans="1:54" ht="25" customHeight="1" x14ac:dyDescent="0.2">
      <c r="A31" s="454"/>
      <c r="B31" s="111" t="s">
        <v>918</v>
      </c>
      <c r="C31" s="228">
        <v>243</v>
      </c>
      <c r="D31" s="228">
        <v>183</v>
      </c>
      <c r="E31" s="228">
        <v>206</v>
      </c>
      <c r="F31" s="228">
        <v>73</v>
      </c>
      <c r="G31" s="228">
        <v>102</v>
      </c>
      <c r="H31" s="228">
        <v>296</v>
      </c>
      <c r="I31" s="228">
        <v>0</v>
      </c>
      <c r="J31" s="228">
        <v>6</v>
      </c>
      <c r="K31" s="229">
        <v>8</v>
      </c>
      <c r="L31" s="229">
        <v>5</v>
      </c>
      <c r="M31" s="229">
        <v>110</v>
      </c>
      <c r="N31" s="229">
        <v>14</v>
      </c>
      <c r="O31" s="229">
        <v>159</v>
      </c>
      <c r="P31" s="229">
        <v>21</v>
      </c>
      <c r="Q31" s="229">
        <v>28</v>
      </c>
      <c r="R31" s="229">
        <v>104</v>
      </c>
      <c r="S31" s="229">
        <v>7</v>
      </c>
      <c r="T31" s="229">
        <v>1</v>
      </c>
      <c r="U31" s="229">
        <v>4</v>
      </c>
      <c r="V31" s="229">
        <v>1</v>
      </c>
      <c r="W31" s="229">
        <v>0</v>
      </c>
      <c r="X31" s="118">
        <v>1571</v>
      </c>
      <c r="AJ31" s="294"/>
      <c r="AK31" s="294"/>
      <c r="AL31" s="294"/>
      <c r="AM31" s="294"/>
      <c r="AN31" s="294"/>
      <c r="AO31" s="294"/>
      <c r="AP31" s="294"/>
      <c r="AQ31" s="294"/>
      <c r="AR31" s="294"/>
      <c r="AS31" s="294"/>
      <c r="AT31" s="294"/>
      <c r="AV31" s="351"/>
      <c r="AW31" s="295" t="s">
        <v>79</v>
      </c>
      <c r="AX31" s="296">
        <v>0</v>
      </c>
      <c r="AY31" s="296">
        <v>0</v>
      </c>
      <c r="AZ31" s="296">
        <v>0</v>
      </c>
      <c r="BA31" s="296">
        <v>2</v>
      </c>
    </row>
    <row r="32" spans="1:54" s="321" customFormat="1" ht="25" customHeight="1" x14ac:dyDescent="0.2">
      <c r="A32" s="454"/>
      <c r="B32" s="390" t="s">
        <v>1485</v>
      </c>
      <c r="C32" s="437"/>
      <c r="D32" s="437"/>
      <c r="E32" s="437"/>
      <c r="F32" s="437"/>
      <c r="G32" s="437"/>
      <c r="H32" s="437"/>
      <c r="I32" s="437"/>
      <c r="J32" s="437"/>
      <c r="K32" s="437"/>
      <c r="L32" s="437"/>
      <c r="M32" s="437"/>
      <c r="N32" s="437"/>
      <c r="O32" s="437"/>
      <c r="P32" s="437"/>
      <c r="Q32" s="437"/>
      <c r="R32" s="437"/>
      <c r="S32" s="437"/>
      <c r="T32" s="437"/>
      <c r="U32" s="437"/>
      <c r="V32" s="437"/>
      <c r="W32" s="391"/>
      <c r="X32" s="305"/>
      <c r="AJ32" s="322"/>
      <c r="AK32" s="322"/>
      <c r="AL32" s="322"/>
      <c r="AM32" s="322"/>
      <c r="AN32" s="322"/>
      <c r="AO32" s="322"/>
      <c r="AP32" s="322"/>
      <c r="AQ32" s="322"/>
      <c r="AR32" s="322"/>
      <c r="AS32" s="322"/>
      <c r="AT32" s="322"/>
      <c r="AV32" s="351"/>
      <c r="AW32" s="49"/>
      <c r="AX32" s="302"/>
      <c r="AY32" s="302"/>
      <c r="AZ32" s="302"/>
      <c r="BA32" s="302"/>
    </row>
    <row r="33" spans="1:56" ht="25" customHeight="1" x14ac:dyDescent="0.2">
      <c r="A33" s="454"/>
      <c r="B33" s="300" t="s">
        <v>915</v>
      </c>
      <c r="C33" s="106">
        <v>16.399999999999999</v>
      </c>
      <c r="D33" s="106">
        <v>13.4</v>
      </c>
      <c r="E33" s="106">
        <v>12.7</v>
      </c>
      <c r="F33" s="106">
        <v>3.1</v>
      </c>
      <c r="G33" s="106">
        <v>2.2000000000000002</v>
      </c>
      <c r="H33" s="106">
        <v>24</v>
      </c>
      <c r="I33" s="106">
        <v>1</v>
      </c>
      <c r="J33" s="106">
        <v>2</v>
      </c>
      <c r="K33" s="106">
        <v>3.1</v>
      </c>
      <c r="L33" s="106">
        <v>1.7</v>
      </c>
      <c r="M33" s="106">
        <v>4</v>
      </c>
      <c r="N33" s="106">
        <v>0</v>
      </c>
      <c r="O33" s="106">
        <v>3.3</v>
      </c>
      <c r="P33" s="106">
        <v>2.7</v>
      </c>
      <c r="Q33" s="106">
        <v>5.9</v>
      </c>
      <c r="R33" s="106">
        <v>2.2999999999999998</v>
      </c>
      <c r="S33" s="106">
        <v>0.5</v>
      </c>
      <c r="T33" s="106">
        <v>0.7</v>
      </c>
      <c r="U33" s="106">
        <v>0.5</v>
      </c>
      <c r="V33" s="106">
        <v>0.5</v>
      </c>
      <c r="W33" s="106">
        <v>0.2</v>
      </c>
      <c r="X33" s="305"/>
      <c r="AJ33" s="294"/>
      <c r="AK33" s="294"/>
      <c r="AL33" s="294"/>
      <c r="AM33" s="294"/>
      <c r="AN33" s="294"/>
      <c r="AO33" s="294"/>
      <c r="AP33" s="294"/>
      <c r="AQ33" s="294"/>
      <c r="AR33" s="294"/>
      <c r="AS33" s="294"/>
      <c r="AT33" s="294"/>
      <c r="AV33" s="351"/>
      <c r="AW33" s="300"/>
      <c r="AX33" s="302"/>
      <c r="AY33" s="302"/>
      <c r="AZ33" s="302"/>
      <c r="BA33" s="302"/>
    </row>
    <row r="34" spans="1:56" ht="25" customHeight="1" x14ac:dyDescent="0.2">
      <c r="A34" s="454"/>
      <c r="B34" s="300" t="s">
        <v>916</v>
      </c>
      <c r="C34" s="106">
        <v>9</v>
      </c>
      <c r="D34" s="106">
        <v>4.5</v>
      </c>
      <c r="E34" s="106">
        <v>9</v>
      </c>
      <c r="F34" s="106">
        <v>7.5</v>
      </c>
      <c r="G34" s="106">
        <v>4.5</v>
      </c>
      <c r="H34" s="106">
        <v>17.899999999999999</v>
      </c>
      <c r="I34" s="106">
        <v>0</v>
      </c>
      <c r="J34" s="106">
        <v>14.9</v>
      </c>
      <c r="K34" s="106">
        <v>0</v>
      </c>
      <c r="L34" s="106">
        <v>0</v>
      </c>
      <c r="M34" s="106">
        <v>0</v>
      </c>
      <c r="N34" s="106">
        <v>0</v>
      </c>
      <c r="O34" s="106">
        <v>7.5</v>
      </c>
      <c r="P34" s="106">
        <v>0</v>
      </c>
      <c r="Q34" s="106">
        <v>4.5</v>
      </c>
      <c r="R34" s="106">
        <v>19.399999999999999</v>
      </c>
      <c r="S34" s="106">
        <v>1.5</v>
      </c>
      <c r="T34" s="106">
        <v>0</v>
      </c>
      <c r="U34" s="106">
        <v>0</v>
      </c>
      <c r="V34" s="106">
        <v>0</v>
      </c>
      <c r="W34" s="106">
        <v>0</v>
      </c>
      <c r="X34" s="305"/>
      <c r="AJ34" s="294"/>
      <c r="AK34" s="294"/>
      <c r="AL34" s="294"/>
      <c r="AM34" s="294"/>
      <c r="AN34" s="294"/>
      <c r="AO34" s="294"/>
      <c r="AP34" s="294"/>
      <c r="AQ34" s="294"/>
      <c r="AR34" s="294"/>
      <c r="AS34" s="294"/>
      <c r="AT34" s="294"/>
      <c r="AV34" s="351"/>
      <c r="AW34" s="300"/>
      <c r="AX34" s="302"/>
      <c r="AY34" s="302"/>
      <c r="AZ34" s="302"/>
      <c r="BA34" s="302"/>
    </row>
    <row r="35" spans="1:56" ht="25" customHeight="1" x14ac:dyDescent="0.2">
      <c r="A35" s="454"/>
      <c r="B35" s="300" t="s">
        <v>917</v>
      </c>
      <c r="C35" s="106">
        <v>15.5</v>
      </c>
      <c r="D35" s="106">
        <v>11.8</v>
      </c>
      <c r="E35" s="106">
        <v>12.9</v>
      </c>
      <c r="F35" s="106">
        <v>5.8</v>
      </c>
      <c r="G35" s="106">
        <v>5.6</v>
      </c>
      <c r="H35" s="106">
        <v>18.100000000000001</v>
      </c>
      <c r="I35" s="106">
        <v>0.6</v>
      </c>
      <c r="J35" s="106">
        <v>6.4</v>
      </c>
      <c r="K35" s="106">
        <v>2.2000000000000002</v>
      </c>
      <c r="L35" s="106">
        <v>0.7</v>
      </c>
      <c r="M35" s="106">
        <v>2.9</v>
      </c>
      <c r="N35" s="106">
        <v>0.3</v>
      </c>
      <c r="O35" s="106">
        <v>5.8</v>
      </c>
      <c r="P35" s="106">
        <v>1.3</v>
      </c>
      <c r="Q35" s="106">
        <v>4.2</v>
      </c>
      <c r="R35" s="106">
        <v>2.6</v>
      </c>
      <c r="S35" s="106">
        <v>0.1</v>
      </c>
      <c r="T35" s="106">
        <v>2</v>
      </c>
      <c r="U35" s="106">
        <v>0.3</v>
      </c>
      <c r="V35" s="106">
        <v>0.3</v>
      </c>
      <c r="W35" s="106">
        <v>0.3</v>
      </c>
      <c r="X35" s="305"/>
      <c r="AJ35" s="294"/>
      <c r="AK35" s="294"/>
      <c r="AL35" s="294"/>
      <c r="AM35" s="294"/>
      <c r="AN35" s="294"/>
      <c r="AO35" s="294"/>
      <c r="AP35" s="294"/>
      <c r="AQ35" s="294"/>
      <c r="AR35" s="294"/>
      <c r="AS35" s="294"/>
      <c r="AT35" s="294"/>
      <c r="AV35" s="351"/>
      <c r="AW35" s="300"/>
      <c r="AX35" s="302"/>
      <c r="AY35" s="302"/>
      <c r="AZ35" s="302"/>
      <c r="BA35" s="302"/>
    </row>
    <row r="36" spans="1:56" ht="25" customHeight="1" x14ac:dyDescent="0.2">
      <c r="A36" s="454"/>
      <c r="B36" s="300" t="s">
        <v>918</v>
      </c>
      <c r="C36" s="106">
        <v>15.5</v>
      </c>
      <c r="D36" s="106">
        <v>11.6</v>
      </c>
      <c r="E36" s="106">
        <v>13.1</v>
      </c>
      <c r="F36" s="106">
        <v>4.5999999999999996</v>
      </c>
      <c r="G36" s="106">
        <v>6.5</v>
      </c>
      <c r="H36" s="106">
        <v>18.8</v>
      </c>
      <c r="I36" s="106">
        <v>0</v>
      </c>
      <c r="J36" s="106">
        <v>0.4</v>
      </c>
      <c r="K36" s="106">
        <v>0.5</v>
      </c>
      <c r="L36" s="106">
        <v>0.3</v>
      </c>
      <c r="M36" s="106">
        <v>7</v>
      </c>
      <c r="N36" s="106">
        <v>0.9</v>
      </c>
      <c r="O36" s="106">
        <v>10.1</v>
      </c>
      <c r="P36" s="106">
        <v>1.3</v>
      </c>
      <c r="Q36" s="106">
        <v>1.8</v>
      </c>
      <c r="R36" s="106">
        <v>6.6</v>
      </c>
      <c r="S36" s="106">
        <v>0.4</v>
      </c>
      <c r="T36" s="106">
        <v>0.1</v>
      </c>
      <c r="U36" s="106">
        <v>0.3</v>
      </c>
      <c r="V36" s="106">
        <v>0.1</v>
      </c>
      <c r="W36" s="106">
        <v>0</v>
      </c>
      <c r="X36" s="305"/>
      <c r="AJ36" s="294"/>
      <c r="AK36" s="294"/>
      <c r="AL36" s="294"/>
      <c r="AM36" s="294"/>
      <c r="AN36" s="294"/>
      <c r="AO36" s="294"/>
      <c r="AP36" s="294"/>
      <c r="AQ36" s="294"/>
      <c r="AR36" s="294"/>
      <c r="AS36" s="294"/>
      <c r="AT36" s="294"/>
      <c r="AV36" s="351"/>
      <c r="AW36" s="300"/>
      <c r="AX36" s="302"/>
      <c r="AY36" s="302"/>
      <c r="AZ36" s="302"/>
      <c r="BA36" s="302"/>
    </row>
    <row r="37" spans="1:56" ht="25" customHeight="1" x14ac:dyDescent="0.2">
      <c r="AJ37" s="294"/>
      <c r="AK37" s="294"/>
      <c r="AL37" s="294"/>
      <c r="AM37" s="294"/>
      <c r="AN37" s="294"/>
      <c r="AO37" s="294"/>
      <c r="AP37" s="294"/>
      <c r="AQ37" s="294"/>
      <c r="AR37" s="294"/>
      <c r="AS37" s="294"/>
      <c r="AT37" s="294"/>
      <c r="AV37" s="351"/>
      <c r="AW37" s="295" t="s">
        <v>279</v>
      </c>
      <c r="AX37" s="296">
        <v>0</v>
      </c>
      <c r="AY37" s="296">
        <v>0</v>
      </c>
      <c r="AZ37" s="296">
        <v>0</v>
      </c>
      <c r="BA37" s="296">
        <v>1</v>
      </c>
    </row>
    <row r="38" spans="1:56" ht="25" customHeight="1" x14ac:dyDescent="0.2">
      <c r="A38" s="450" t="s">
        <v>1484</v>
      </c>
      <c r="B38" s="348" t="s">
        <v>1237</v>
      </c>
      <c r="C38" s="348"/>
      <c r="D38" s="348"/>
      <c r="E38" s="348"/>
      <c r="F38" s="348"/>
      <c r="G38" s="348"/>
      <c r="H38" s="348"/>
      <c r="I38" s="348"/>
      <c r="J38" s="348"/>
      <c r="K38" s="348"/>
      <c r="L38" s="348"/>
      <c r="M38" s="348"/>
      <c r="N38" s="348"/>
      <c r="O38" s="348"/>
      <c r="P38" s="348"/>
      <c r="Q38" s="348"/>
      <c r="R38" s="348"/>
      <c r="S38" s="348"/>
      <c r="T38" s="348"/>
      <c r="AJ38" s="294"/>
      <c r="AK38" s="294"/>
      <c r="AL38" s="294"/>
      <c r="AM38" s="294"/>
      <c r="AN38" s="294"/>
      <c r="AO38" s="294"/>
      <c r="AP38" s="294"/>
      <c r="AQ38" s="294"/>
      <c r="AR38" s="294"/>
      <c r="AS38" s="294"/>
      <c r="AT38" s="294"/>
      <c r="AV38" s="351"/>
      <c r="AW38" s="295" t="s">
        <v>283</v>
      </c>
      <c r="AX38" s="296">
        <v>8</v>
      </c>
      <c r="AY38" s="296">
        <v>0</v>
      </c>
      <c r="AZ38" s="296">
        <v>0</v>
      </c>
      <c r="BA38" s="296">
        <v>1</v>
      </c>
    </row>
    <row r="39" spans="1:56" ht="25" customHeight="1" x14ac:dyDescent="0.2">
      <c r="A39" s="451"/>
      <c r="B39" s="111" t="s">
        <v>919</v>
      </c>
      <c r="C39" s="390" t="s">
        <v>65</v>
      </c>
      <c r="D39" s="391"/>
      <c r="E39" s="390" t="s">
        <v>920</v>
      </c>
      <c r="F39" s="391"/>
      <c r="G39" s="390" t="s">
        <v>68</v>
      </c>
      <c r="H39" s="391"/>
      <c r="I39" s="390" t="s">
        <v>69</v>
      </c>
      <c r="J39" s="391"/>
      <c r="K39" s="390" t="s">
        <v>74</v>
      </c>
      <c r="L39" s="391"/>
      <c r="M39" s="390" t="s">
        <v>71</v>
      </c>
      <c r="N39" s="391"/>
      <c r="O39" s="390" t="s">
        <v>72</v>
      </c>
      <c r="P39" s="391"/>
      <c r="Q39" s="390" t="s">
        <v>73</v>
      </c>
      <c r="R39" s="391"/>
      <c r="S39" s="390" t="s">
        <v>78</v>
      </c>
      <c r="T39" s="437"/>
      <c r="AV39" s="351"/>
      <c r="AW39" s="295" t="s">
        <v>40</v>
      </c>
      <c r="AX39" s="296">
        <v>25</v>
      </c>
      <c r="AY39" s="296">
        <v>17</v>
      </c>
      <c r="AZ39" s="296">
        <v>34</v>
      </c>
      <c r="BA39" s="296">
        <v>3</v>
      </c>
    </row>
    <row r="40" spans="1:56" ht="25" customHeight="1" x14ac:dyDescent="0.2">
      <c r="A40" s="451"/>
      <c r="B40" s="111" t="s">
        <v>915</v>
      </c>
      <c r="C40" s="221">
        <v>290</v>
      </c>
      <c r="D40" s="138">
        <v>16.399999999999999</v>
      </c>
      <c r="E40" s="49">
        <f>237+225</f>
        <v>462</v>
      </c>
      <c r="F40" s="151">
        <v>26.1</v>
      </c>
      <c r="G40" s="221">
        <v>55</v>
      </c>
      <c r="H40" s="138">
        <v>3.1</v>
      </c>
      <c r="I40" s="221">
        <v>39</v>
      </c>
      <c r="J40" s="138">
        <v>2.2000000000000002</v>
      </c>
      <c r="K40" s="49">
        <f>425+17+36</f>
        <v>478</v>
      </c>
      <c r="L40" s="271">
        <v>27</v>
      </c>
      <c r="M40" s="49">
        <v>70</v>
      </c>
      <c r="N40" s="151">
        <v>4</v>
      </c>
      <c r="O40" s="49">
        <f>59+47</f>
        <v>106</v>
      </c>
      <c r="P40" s="151">
        <v>6</v>
      </c>
      <c r="Q40" s="49">
        <f>104+40+8+13</f>
        <v>165</v>
      </c>
      <c r="R40" s="151">
        <v>9.3000000000000007</v>
      </c>
      <c r="S40" s="49">
        <v>19</v>
      </c>
      <c r="T40" s="151">
        <v>1.1000000000000001</v>
      </c>
      <c r="AV40" s="351" t="s">
        <v>1252</v>
      </c>
      <c r="AW40" s="295" t="s">
        <v>19</v>
      </c>
      <c r="AX40" s="296">
        <v>16</v>
      </c>
      <c r="AY40" s="296">
        <v>0</v>
      </c>
      <c r="AZ40" s="296">
        <v>13</v>
      </c>
      <c r="BA40" s="296">
        <v>14</v>
      </c>
      <c r="BB40" s="276"/>
      <c r="BC40" s="276"/>
      <c r="BD40" s="276"/>
    </row>
    <row r="41" spans="1:56" ht="25" customHeight="1" x14ac:dyDescent="0.2">
      <c r="A41" s="451"/>
      <c r="B41" s="111" t="s">
        <v>916</v>
      </c>
      <c r="C41" s="221">
        <v>6</v>
      </c>
      <c r="D41" s="138">
        <v>9</v>
      </c>
      <c r="E41" s="221">
        <v>9</v>
      </c>
      <c r="F41" s="138">
        <v>13.4</v>
      </c>
      <c r="G41" s="221">
        <v>5</v>
      </c>
      <c r="H41" s="138">
        <v>7.5</v>
      </c>
      <c r="I41" s="49">
        <v>3</v>
      </c>
      <c r="J41" s="138">
        <v>4.5</v>
      </c>
      <c r="K41" s="49">
        <v>22</v>
      </c>
      <c r="L41" s="138">
        <v>32.799999999999997</v>
      </c>
      <c r="M41" s="49">
        <v>0</v>
      </c>
      <c r="N41" s="139">
        <v>0</v>
      </c>
      <c r="O41" s="49">
        <v>5</v>
      </c>
      <c r="P41" s="138">
        <v>7.5</v>
      </c>
      <c r="Q41" s="49">
        <v>14</v>
      </c>
      <c r="R41" s="138">
        <v>20.9</v>
      </c>
      <c r="S41" s="49">
        <v>0</v>
      </c>
      <c r="T41" s="139">
        <v>0</v>
      </c>
      <c r="AV41" s="351"/>
      <c r="AW41" s="295" t="s">
        <v>31</v>
      </c>
      <c r="AX41" s="296">
        <v>24</v>
      </c>
      <c r="AY41" s="296">
        <v>0</v>
      </c>
      <c r="AZ41" s="296">
        <v>6</v>
      </c>
      <c r="BA41" s="296">
        <v>1</v>
      </c>
      <c r="BB41" s="276"/>
      <c r="BC41" s="276"/>
      <c r="BD41" s="276"/>
    </row>
    <row r="42" spans="1:56" ht="25" customHeight="1" x14ac:dyDescent="0.2">
      <c r="A42" s="451"/>
      <c r="B42" s="111" t="s">
        <v>917</v>
      </c>
      <c r="C42" s="61">
        <v>106</v>
      </c>
      <c r="D42" s="138">
        <v>15.5</v>
      </c>
      <c r="E42" s="49">
        <v>169</v>
      </c>
      <c r="F42" s="151">
        <v>24.7</v>
      </c>
      <c r="G42" s="61">
        <v>40</v>
      </c>
      <c r="H42" s="138">
        <v>5.8</v>
      </c>
      <c r="I42" s="61">
        <v>38</v>
      </c>
      <c r="J42" s="138">
        <v>5.6</v>
      </c>
      <c r="K42" s="49">
        <f>G40+4+44</f>
        <v>103</v>
      </c>
      <c r="L42" s="151">
        <v>25.1</v>
      </c>
      <c r="M42" s="49">
        <v>22</v>
      </c>
      <c r="N42" s="151">
        <v>3.2</v>
      </c>
      <c r="O42" s="49">
        <v>49</v>
      </c>
      <c r="P42" s="151">
        <v>7.2</v>
      </c>
      <c r="Q42" s="49">
        <v>62</v>
      </c>
      <c r="R42" s="151">
        <v>9.1</v>
      </c>
      <c r="S42" s="49">
        <v>6</v>
      </c>
      <c r="T42" s="151">
        <v>0.9</v>
      </c>
      <c r="AV42" s="351"/>
      <c r="AW42" s="295" t="s">
        <v>32</v>
      </c>
      <c r="AX42" s="296">
        <v>22</v>
      </c>
      <c r="AY42" s="296">
        <v>0</v>
      </c>
      <c r="AZ42" s="296">
        <v>5</v>
      </c>
      <c r="BA42" s="296">
        <v>1</v>
      </c>
      <c r="BB42" s="276"/>
      <c r="BC42" s="276"/>
      <c r="BD42" s="276"/>
    </row>
    <row r="43" spans="1:56" ht="25" customHeight="1" x14ac:dyDescent="0.2">
      <c r="A43" s="452"/>
      <c r="B43" s="111" t="s">
        <v>918</v>
      </c>
      <c r="C43" s="287">
        <v>243</v>
      </c>
      <c r="D43" s="231">
        <v>15.5</v>
      </c>
      <c r="E43" s="288">
        <f>183+206</f>
        <v>389</v>
      </c>
      <c r="F43" s="234">
        <v>24.8</v>
      </c>
      <c r="G43" s="287">
        <v>73</v>
      </c>
      <c r="H43" s="231">
        <v>4.5999999999999996</v>
      </c>
      <c r="I43" s="287">
        <v>102</v>
      </c>
      <c r="J43" s="231">
        <v>6.5</v>
      </c>
      <c r="K43" s="288">
        <f>296+6+0</f>
        <v>302</v>
      </c>
      <c r="L43" s="234">
        <v>19.2</v>
      </c>
      <c r="M43" s="288">
        <f>110+14</f>
        <v>124</v>
      </c>
      <c r="N43" s="234">
        <v>7.9</v>
      </c>
      <c r="O43" s="229">
        <f>159+21</f>
        <v>180</v>
      </c>
      <c r="P43" s="234">
        <v>11.5</v>
      </c>
      <c r="Q43" s="229">
        <f>28+104+7+1</f>
        <v>140</v>
      </c>
      <c r="R43" s="234">
        <v>8.9</v>
      </c>
      <c r="S43" s="229">
        <v>5</v>
      </c>
      <c r="T43" s="234">
        <v>0.3</v>
      </c>
      <c r="AV43" s="351"/>
      <c r="AW43" s="295" t="s">
        <v>33</v>
      </c>
      <c r="AX43" s="296">
        <v>20</v>
      </c>
      <c r="AY43" s="296">
        <v>0</v>
      </c>
      <c r="AZ43" s="296">
        <v>0</v>
      </c>
      <c r="BA43" s="296">
        <v>1</v>
      </c>
      <c r="BB43" s="276"/>
      <c r="BC43" s="276"/>
      <c r="BD43" s="276"/>
    </row>
    <row r="44" spans="1:56" ht="25" customHeight="1" x14ac:dyDescent="0.2">
      <c r="C44" s="173"/>
      <c r="D44" s="173"/>
      <c r="E44" s="173"/>
      <c r="F44" s="173"/>
      <c r="G44" s="173"/>
      <c r="H44" s="173"/>
      <c r="I44" s="173"/>
      <c r="J44" s="173"/>
      <c r="K44" s="173"/>
      <c r="L44" s="173"/>
      <c r="M44" s="173"/>
      <c r="N44" s="173"/>
      <c r="AV44" s="351"/>
      <c r="AW44" s="295" t="s">
        <v>310</v>
      </c>
      <c r="AX44" s="296">
        <v>0</v>
      </c>
      <c r="AY44" s="296">
        <v>0</v>
      </c>
      <c r="AZ44" s="296">
        <v>4</v>
      </c>
      <c r="BA44" s="296">
        <v>2</v>
      </c>
    </row>
    <row r="45" spans="1:56" ht="25" customHeight="1" x14ac:dyDescent="0.2">
      <c r="C45" s="173"/>
      <c r="D45" s="173"/>
      <c r="E45" s="173"/>
      <c r="F45" s="173"/>
      <c r="G45" s="173"/>
      <c r="H45" s="173"/>
      <c r="I45" s="173"/>
      <c r="J45" s="173"/>
      <c r="K45" s="173"/>
      <c r="L45" s="173"/>
      <c r="M45" s="173"/>
      <c r="N45" s="173"/>
      <c r="O45" s="286"/>
      <c r="AV45" s="351"/>
      <c r="AW45" s="295" t="s">
        <v>40</v>
      </c>
      <c r="AX45" s="296">
        <v>25</v>
      </c>
      <c r="AY45" s="296">
        <v>0</v>
      </c>
      <c r="AZ45" s="296">
        <v>31</v>
      </c>
      <c r="BA45" s="296">
        <v>1</v>
      </c>
    </row>
    <row r="46" spans="1:56" ht="25" customHeight="1" x14ac:dyDescent="0.2">
      <c r="C46" s="286"/>
      <c r="D46" s="286"/>
      <c r="E46" s="286"/>
      <c r="F46" s="286"/>
      <c r="G46" s="286"/>
      <c r="H46" s="107"/>
      <c r="I46" s="107"/>
      <c r="J46" s="286"/>
      <c r="K46" s="286"/>
      <c r="L46" s="286"/>
      <c r="M46" s="286"/>
      <c r="N46" s="286"/>
      <c r="O46" s="286"/>
      <c r="AV46" s="351" t="s">
        <v>1253</v>
      </c>
      <c r="AW46" s="295" t="s">
        <v>7</v>
      </c>
      <c r="AX46" s="296">
        <v>27</v>
      </c>
      <c r="AY46" s="296">
        <v>1</v>
      </c>
      <c r="AZ46" s="296">
        <v>2</v>
      </c>
      <c r="BA46" s="296">
        <v>151</v>
      </c>
    </row>
    <row r="47" spans="1:56" ht="25" customHeight="1" x14ac:dyDescent="0.2">
      <c r="A47" s="349" t="s">
        <v>67</v>
      </c>
      <c r="B47" s="348" t="s">
        <v>919</v>
      </c>
      <c r="C47" s="351" t="s">
        <v>67</v>
      </c>
      <c r="D47" s="351"/>
      <c r="E47" s="351"/>
      <c r="F47" s="351"/>
      <c r="G47" s="351"/>
      <c r="H47" s="351"/>
      <c r="I47" s="348" t="s">
        <v>1242</v>
      </c>
      <c r="J47" s="348" t="s">
        <v>931</v>
      </c>
      <c r="K47" s="286"/>
      <c r="L47" s="286"/>
      <c r="M47" s="390" t="s">
        <v>1245</v>
      </c>
      <c r="N47" s="437"/>
      <c r="O47" s="391"/>
      <c r="P47" s="390" t="s">
        <v>1246</v>
      </c>
      <c r="Q47" s="437"/>
      <c r="R47" s="391"/>
      <c r="AV47" s="351"/>
      <c r="AW47" s="295" t="s">
        <v>50</v>
      </c>
      <c r="AX47" s="296">
        <v>16</v>
      </c>
      <c r="AY47" s="296">
        <v>0</v>
      </c>
      <c r="AZ47" s="296">
        <v>2</v>
      </c>
      <c r="BA47" s="296">
        <v>2</v>
      </c>
    </row>
    <row r="48" spans="1:56" ht="25" customHeight="1" x14ac:dyDescent="0.2">
      <c r="A48" s="355"/>
      <c r="B48" s="348"/>
      <c r="C48" s="390" t="s">
        <v>1243</v>
      </c>
      <c r="D48" s="437"/>
      <c r="E48" s="391"/>
      <c r="F48" s="390" t="s">
        <v>1244</v>
      </c>
      <c r="G48" s="437"/>
      <c r="H48" s="391"/>
      <c r="I48" s="348"/>
      <c r="J48" s="348"/>
      <c r="M48" s="274" t="s">
        <v>919</v>
      </c>
      <c r="N48" s="290" t="s">
        <v>1243</v>
      </c>
      <c r="O48" s="290" t="s">
        <v>1244</v>
      </c>
      <c r="P48" s="274" t="s">
        <v>919</v>
      </c>
      <c r="Q48" s="290" t="s">
        <v>1243</v>
      </c>
      <c r="R48" s="290" t="s">
        <v>1244</v>
      </c>
      <c r="AV48" s="351"/>
      <c r="AW48" s="295" t="s">
        <v>38</v>
      </c>
      <c r="AX48" s="296">
        <v>20</v>
      </c>
      <c r="AY48" s="296">
        <v>0</v>
      </c>
      <c r="AZ48" s="296">
        <v>1</v>
      </c>
      <c r="BA48" s="296">
        <v>6</v>
      </c>
      <c r="BB48" s="276"/>
      <c r="BC48" s="276"/>
    </row>
    <row r="49" spans="1:61" ht="25" customHeight="1" x14ac:dyDescent="0.2">
      <c r="A49" s="355"/>
      <c r="B49" s="348"/>
      <c r="C49" s="275" t="s">
        <v>971</v>
      </c>
      <c r="D49" s="275" t="s">
        <v>1240</v>
      </c>
      <c r="E49" s="274" t="s">
        <v>1241</v>
      </c>
      <c r="F49" s="275" t="s">
        <v>971</v>
      </c>
      <c r="G49" s="275" t="s">
        <v>1240</v>
      </c>
      <c r="H49" s="274" t="s">
        <v>1241</v>
      </c>
      <c r="I49" s="348"/>
      <c r="J49" s="348"/>
      <c r="M49" s="274" t="s">
        <v>915</v>
      </c>
      <c r="N49" s="138">
        <f>237*100/462</f>
        <v>51.298701298701296</v>
      </c>
      <c r="O49" s="138">
        <f>225*100/462</f>
        <v>48.701298701298704</v>
      </c>
      <c r="P49" s="274" t="s">
        <v>915</v>
      </c>
      <c r="Q49" s="138">
        <v>13.397399660825325</v>
      </c>
      <c r="R49" s="138">
        <v>12.719050310910118</v>
      </c>
      <c r="AV49" s="351"/>
      <c r="AW49" s="295" t="s">
        <v>39</v>
      </c>
      <c r="AX49" s="296">
        <v>16</v>
      </c>
      <c r="AY49" s="296">
        <v>0</v>
      </c>
      <c r="AZ49" s="296">
        <v>3</v>
      </c>
      <c r="BA49" s="296">
        <v>10</v>
      </c>
      <c r="BB49" s="308"/>
      <c r="BC49" s="308"/>
      <c r="BD49" s="308"/>
      <c r="BE49" s="308"/>
      <c r="BF49" s="308"/>
      <c r="BG49" s="308"/>
      <c r="BH49" s="308"/>
      <c r="BI49" s="309"/>
    </row>
    <row r="50" spans="1:61" ht="25" customHeight="1" x14ac:dyDescent="0.2">
      <c r="A50" s="355"/>
      <c r="B50" s="274" t="s">
        <v>915</v>
      </c>
      <c r="C50" s="276">
        <v>237</v>
      </c>
      <c r="D50" s="138">
        <f>237*100/1769</f>
        <v>13.397399660825325</v>
      </c>
      <c r="E50" s="138">
        <f>237*100/462</f>
        <v>51.298701298701296</v>
      </c>
      <c r="F50" s="139">
        <v>225</v>
      </c>
      <c r="G50" s="138">
        <f>225*100/1769</f>
        <v>12.719050310910118</v>
      </c>
      <c r="H50" s="138">
        <f>225*100/462</f>
        <v>48.701298701298704</v>
      </c>
      <c r="I50" s="49">
        <v>462</v>
      </c>
      <c r="J50" s="49">
        <v>1769</v>
      </c>
      <c r="M50" s="274" t="s">
        <v>916</v>
      </c>
      <c r="N50" s="138">
        <f>3*100/9</f>
        <v>33.333333333333336</v>
      </c>
      <c r="O50" s="138">
        <f>6*100/9</f>
        <v>66.666666666666671</v>
      </c>
      <c r="P50" s="274" t="s">
        <v>916</v>
      </c>
      <c r="Q50" s="138">
        <v>4.4776119402985071</v>
      </c>
      <c r="R50" s="138">
        <v>8.9552238805970141</v>
      </c>
      <c r="AV50" s="351"/>
      <c r="AW50" s="295" t="s">
        <v>284</v>
      </c>
      <c r="AX50" s="296">
        <v>0</v>
      </c>
      <c r="AY50" s="296">
        <v>0</v>
      </c>
      <c r="AZ50" s="296">
        <v>1</v>
      </c>
      <c r="BA50" s="296">
        <v>5</v>
      </c>
    </row>
    <row r="51" spans="1:61" ht="25" customHeight="1" x14ac:dyDescent="0.2">
      <c r="A51" s="355"/>
      <c r="B51" s="274" t="s">
        <v>916</v>
      </c>
      <c r="C51" s="276">
        <v>3</v>
      </c>
      <c r="D51" s="138">
        <f>3*100/67</f>
        <v>4.4776119402985071</v>
      </c>
      <c r="E51" s="138">
        <f>3*100/9</f>
        <v>33.333333333333336</v>
      </c>
      <c r="F51" s="139">
        <v>6</v>
      </c>
      <c r="G51" s="138">
        <f>6*100/67</f>
        <v>8.9552238805970141</v>
      </c>
      <c r="H51" s="138">
        <f>6*100/9</f>
        <v>66.666666666666671</v>
      </c>
      <c r="I51" s="49">
        <v>9</v>
      </c>
      <c r="J51" s="49">
        <v>67</v>
      </c>
      <c r="M51" s="274" t="s">
        <v>917</v>
      </c>
      <c r="N51" s="138">
        <f>81*100/169</f>
        <v>47.928994082840234</v>
      </c>
      <c r="O51" s="138">
        <f>88*100/169</f>
        <v>52.071005917159766</v>
      </c>
      <c r="P51" s="274" t="s">
        <v>917</v>
      </c>
      <c r="Q51" s="138">
        <v>11.842105263157896</v>
      </c>
      <c r="R51" s="138">
        <v>12.865497076023392</v>
      </c>
      <c r="AV51" s="351"/>
      <c r="AW51" s="295" t="s">
        <v>17</v>
      </c>
      <c r="AX51" s="296">
        <v>6</v>
      </c>
      <c r="AY51" s="296">
        <v>0</v>
      </c>
      <c r="AZ51" s="296">
        <v>0</v>
      </c>
      <c r="BA51" s="296">
        <v>1</v>
      </c>
    </row>
    <row r="52" spans="1:61" ht="25" customHeight="1" x14ac:dyDescent="0.2">
      <c r="A52" s="355"/>
      <c r="B52" s="274" t="s">
        <v>917</v>
      </c>
      <c r="C52" s="276">
        <v>81</v>
      </c>
      <c r="D52" s="138">
        <f>81*100/684</f>
        <v>11.842105263157896</v>
      </c>
      <c r="E52" s="138">
        <f>81*100/169</f>
        <v>47.928994082840234</v>
      </c>
      <c r="F52" s="139">
        <v>88</v>
      </c>
      <c r="G52" s="138">
        <f>88*100/684</f>
        <v>12.865497076023392</v>
      </c>
      <c r="H52" s="138">
        <f>88*100/169</f>
        <v>52.071005917159766</v>
      </c>
      <c r="I52" s="49">
        <v>169</v>
      </c>
      <c r="J52" s="49">
        <v>684</v>
      </c>
      <c r="M52" s="274" t="s">
        <v>918</v>
      </c>
      <c r="N52" s="138">
        <f>183*100/389</f>
        <v>47.043701799485859</v>
      </c>
      <c r="O52" s="138">
        <f>206*100/389</f>
        <v>52.956298200514141</v>
      </c>
      <c r="P52" s="274" t="s">
        <v>918</v>
      </c>
      <c r="Q52" s="138">
        <v>11.648631444939529</v>
      </c>
      <c r="R52" s="138">
        <v>13.112667091024825</v>
      </c>
      <c r="AV52" s="351"/>
      <c r="AW52" s="295" t="s">
        <v>6</v>
      </c>
      <c r="AX52" s="296">
        <v>1</v>
      </c>
      <c r="AY52" s="296">
        <v>0</v>
      </c>
      <c r="AZ52" s="296">
        <v>1</v>
      </c>
      <c r="BA52" s="296">
        <v>3</v>
      </c>
    </row>
    <row r="53" spans="1:61" ht="25" customHeight="1" x14ac:dyDescent="0.2">
      <c r="A53" s="355"/>
      <c r="B53" s="274" t="s">
        <v>918</v>
      </c>
      <c r="C53" s="276">
        <v>183</v>
      </c>
      <c r="D53" s="138">
        <f>183*100/1571</f>
        <v>11.648631444939529</v>
      </c>
      <c r="E53" s="138">
        <f>183*100/389</f>
        <v>47.043701799485859</v>
      </c>
      <c r="F53" s="139">
        <v>206</v>
      </c>
      <c r="G53" s="138">
        <f>206*100/1571</f>
        <v>13.112667091024825</v>
      </c>
      <c r="H53" s="138">
        <f>206*100/389</f>
        <v>52.956298200514141</v>
      </c>
      <c r="I53" s="49">
        <v>389</v>
      </c>
      <c r="J53" s="49">
        <v>1571</v>
      </c>
      <c r="AV53" s="351"/>
      <c r="AW53" s="295" t="s">
        <v>46</v>
      </c>
      <c r="AX53" s="296">
        <v>10</v>
      </c>
      <c r="AY53" s="296">
        <v>0</v>
      </c>
      <c r="AZ53" s="296">
        <v>6</v>
      </c>
      <c r="BA53" s="296">
        <v>4</v>
      </c>
    </row>
    <row r="54" spans="1:61" ht="25" customHeight="1" x14ac:dyDescent="0.2">
      <c r="AV54" s="351"/>
      <c r="AW54" s="295" t="s">
        <v>22</v>
      </c>
      <c r="AX54" s="296">
        <v>32</v>
      </c>
      <c r="AY54" s="296">
        <v>0</v>
      </c>
      <c r="AZ54" s="296">
        <v>8</v>
      </c>
      <c r="BA54" s="296">
        <v>6</v>
      </c>
    </row>
    <row r="55" spans="1:61" ht="25" customHeight="1" x14ac:dyDescent="0.2">
      <c r="AV55" s="351"/>
      <c r="AW55" s="295" t="s">
        <v>42</v>
      </c>
      <c r="AX55" s="296">
        <v>3</v>
      </c>
      <c r="AY55" s="296">
        <v>0</v>
      </c>
      <c r="AZ55" s="296">
        <v>3</v>
      </c>
      <c r="BA55" s="296">
        <v>3</v>
      </c>
    </row>
    <row r="56" spans="1:61" ht="25" customHeight="1" x14ac:dyDescent="0.2">
      <c r="A56" s="438" t="s">
        <v>1259</v>
      </c>
      <c r="B56" s="438" t="s">
        <v>1260</v>
      </c>
      <c r="C56" s="440" t="s">
        <v>1261</v>
      </c>
      <c r="D56" s="441"/>
      <c r="E56" s="440" t="s">
        <v>1262</v>
      </c>
      <c r="F56" s="441"/>
      <c r="G56" s="440" t="s">
        <v>1263</v>
      </c>
      <c r="H56" s="441"/>
      <c r="I56" s="440" t="s">
        <v>1264</v>
      </c>
      <c r="J56" s="441"/>
      <c r="AV56" s="351"/>
      <c r="AW56" s="295" t="s">
        <v>45</v>
      </c>
      <c r="AX56" s="296">
        <v>12</v>
      </c>
      <c r="AY56" s="296">
        <v>0</v>
      </c>
      <c r="AZ56" s="296">
        <v>3</v>
      </c>
      <c r="BA56" s="296">
        <v>3</v>
      </c>
    </row>
    <row r="57" spans="1:61" ht="25" customHeight="1" x14ac:dyDescent="0.2">
      <c r="A57" s="439"/>
      <c r="B57" s="439"/>
      <c r="C57" s="312" t="s">
        <v>971</v>
      </c>
      <c r="D57" s="312" t="s">
        <v>972</v>
      </c>
      <c r="E57" s="312" t="s">
        <v>971</v>
      </c>
      <c r="F57" s="312" t="s">
        <v>972</v>
      </c>
      <c r="G57" s="312" t="s">
        <v>971</v>
      </c>
      <c r="H57" s="312" t="s">
        <v>972</v>
      </c>
      <c r="I57" s="312" t="s">
        <v>971</v>
      </c>
      <c r="J57" s="312" t="s">
        <v>972</v>
      </c>
      <c r="AV57" s="351"/>
      <c r="AW57" s="295" t="s">
        <v>40</v>
      </c>
      <c r="AX57" s="296">
        <v>1</v>
      </c>
      <c r="AY57" s="296">
        <v>0</v>
      </c>
      <c r="AZ57" s="296">
        <v>11</v>
      </c>
      <c r="BA57" s="296">
        <v>7</v>
      </c>
    </row>
    <row r="58" spans="1:61" ht="25" customHeight="1" x14ac:dyDescent="0.2">
      <c r="A58" s="438" t="s">
        <v>1265</v>
      </c>
      <c r="B58" s="312" t="s">
        <v>34</v>
      </c>
      <c r="C58" s="313">
        <v>11</v>
      </c>
      <c r="D58" s="315">
        <v>2.5</v>
      </c>
      <c r="E58" s="313">
        <v>0</v>
      </c>
      <c r="F58" s="314">
        <v>0</v>
      </c>
      <c r="G58" s="313">
        <v>3</v>
      </c>
      <c r="H58" s="315">
        <v>1.6</v>
      </c>
      <c r="I58" s="313">
        <v>3</v>
      </c>
      <c r="J58" s="315">
        <v>0.9</v>
      </c>
      <c r="AV58" s="351" t="s">
        <v>1253</v>
      </c>
      <c r="AW58" s="295" t="s">
        <v>956</v>
      </c>
      <c r="AX58" s="296">
        <v>1</v>
      </c>
      <c r="AY58" s="296">
        <v>2</v>
      </c>
      <c r="AZ58" s="296">
        <v>3</v>
      </c>
      <c r="BA58" s="296">
        <v>7</v>
      </c>
    </row>
    <row r="59" spans="1:61" ht="25" customHeight="1" x14ac:dyDescent="0.2">
      <c r="A59" s="442"/>
      <c r="B59" s="312" t="s">
        <v>1266</v>
      </c>
      <c r="C59" s="313">
        <v>21</v>
      </c>
      <c r="D59" s="315">
        <v>4.8</v>
      </c>
      <c r="E59" s="313">
        <v>0</v>
      </c>
      <c r="F59" s="314">
        <v>0</v>
      </c>
      <c r="G59" s="313">
        <v>3</v>
      </c>
      <c r="H59" s="315">
        <v>1.6</v>
      </c>
      <c r="I59" s="313">
        <v>17</v>
      </c>
      <c r="J59" s="315">
        <v>5.2</v>
      </c>
      <c r="AV59" s="351"/>
      <c r="AW59" s="295" t="s">
        <v>1254</v>
      </c>
      <c r="AX59" s="296">
        <v>21</v>
      </c>
      <c r="AY59" s="296">
        <v>0</v>
      </c>
      <c r="AZ59" s="296">
        <v>9</v>
      </c>
      <c r="BA59" s="296">
        <v>0</v>
      </c>
    </row>
    <row r="60" spans="1:61" ht="25" customHeight="1" x14ac:dyDescent="0.2">
      <c r="A60" s="442"/>
      <c r="B60" s="312" t="s">
        <v>36</v>
      </c>
      <c r="C60" s="313">
        <v>7</v>
      </c>
      <c r="D60" s="315">
        <v>1.6</v>
      </c>
      <c r="E60" s="313">
        <v>0</v>
      </c>
      <c r="F60" s="314">
        <v>0</v>
      </c>
      <c r="G60" s="313">
        <v>1</v>
      </c>
      <c r="H60" s="315">
        <v>0.5</v>
      </c>
      <c r="I60" s="313">
        <v>23</v>
      </c>
      <c r="J60" s="316">
        <v>7</v>
      </c>
      <c r="AV60" s="351"/>
      <c r="AW60" s="295" t="s">
        <v>1258</v>
      </c>
      <c r="AX60" s="296">
        <v>0</v>
      </c>
      <c r="AY60" s="296">
        <v>0</v>
      </c>
      <c r="AZ60" s="296">
        <v>1</v>
      </c>
      <c r="BA60" s="296">
        <v>2</v>
      </c>
    </row>
    <row r="61" spans="1:61" ht="25" customHeight="1" x14ac:dyDescent="0.2">
      <c r="A61" s="442"/>
      <c r="B61" s="312" t="s">
        <v>49</v>
      </c>
      <c r="C61" s="314">
        <v>2</v>
      </c>
      <c r="D61" s="315">
        <v>0.5</v>
      </c>
      <c r="E61" s="314">
        <v>0</v>
      </c>
      <c r="F61" s="314">
        <v>0</v>
      </c>
      <c r="G61" s="314">
        <v>0</v>
      </c>
      <c r="H61" s="316">
        <v>0</v>
      </c>
      <c r="I61" s="314">
        <v>2</v>
      </c>
      <c r="J61" s="315">
        <v>0.6</v>
      </c>
      <c r="AV61" s="351"/>
      <c r="AW61" s="295" t="s">
        <v>954</v>
      </c>
      <c r="AX61" s="296">
        <v>0</v>
      </c>
      <c r="AY61" s="296">
        <v>1</v>
      </c>
      <c r="AZ61" s="296">
        <v>0</v>
      </c>
      <c r="BA61" s="296">
        <v>0</v>
      </c>
    </row>
    <row r="62" spans="1:61" ht="25" customHeight="1" x14ac:dyDescent="0.2">
      <c r="A62" s="442"/>
      <c r="B62" s="312" t="s">
        <v>79</v>
      </c>
      <c r="C62" s="313">
        <v>0</v>
      </c>
      <c r="D62" s="316">
        <v>0</v>
      </c>
      <c r="E62" s="313">
        <v>0</v>
      </c>
      <c r="F62" s="314">
        <v>0</v>
      </c>
      <c r="G62" s="313">
        <v>0</v>
      </c>
      <c r="H62" s="316">
        <v>0</v>
      </c>
      <c r="I62" s="313">
        <v>2</v>
      </c>
      <c r="J62" s="315">
        <v>0.6</v>
      </c>
      <c r="AV62" s="351"/>
      <c r="AW62" s="295" t="s">
        <v>1255</v>
      </c>
      <c r="AX62" s="296">
        <v>1</v>
      </c>
      <c r="AY62" s="296">
        <v>0</v>
      </c>
      <c r="AZ62" s="296">
        <v>2</v>
      </c>
      <c r="BA62" s="296">
        <v>1</v>
      </c>
    </row>
    <row r="63" spans="1:61" ht="25" customHeight="1" x14ac:dyDescent="0.2">
      <c r="A63" s="442"/>
      <c r="B63" s="312" t="s">
        <v>102</v>
      </c>
      <c r="C63" s="313">
        <v>0</v>
      </c>
      <c r="D63" s="316">
        <v>0</v>
      </c>
      <c r="E63" s="313">
        <v>0</v>
      </c>
      <c r="F63" s="314">
        <v>0</v>
      </c>
      <c r="G63" s="313">
        <v>1</v>
      </c>
      <c r="H63" s="315">
        <v>0.5</v>
      </c>
      <c r="I63" s="313">
        <v>19</v>
      </c>
      <c r="J63" s="315">
        <v>5.8</v>
      </c>
      <c r="AV63" s="351"/>
      <c r="AW63" s="295" t="s">
        <v>1256</v>
      </c>
      <c r="AX63" s="296">
        <v>1</v>
      </c>
      <c r="AY63" s="296">
        <v>0</v>
      </c>
      <c r="AZ63" s="296">
        <v>0</v>
      </c>
      <c r="BA63" s="296">
        <v>0</v>
      </c>
      <c r="BB63" s="36"/>
      <c r="BC63" s="36"/>
      <c r="BD63" s="36"/>
      <c r="BE63" s="36"/>
      <c r="BF63" s="36"/>
      <c r="BG63" s="36"/>
    </row>
    <row r="64" spans="1:61" ht="25" customHeight="1" x14ac:dyDescent="0.2">
      <c r="A64" s="442"/>
      <c r="B64" s="312" t="s">
        <v>277</v>
      </c>
      <c r="C64" s="313">
        <v>0</v>
      </c>
      <c r="D64" s="316">
        <v>0</v>
      </c>
      <c r="E64" s="313">
        <v>0</v>
      </c>
      <c r="F64" s="314">
        <v>0</v>
      </c>
      <c r="G64" s="313">
        <v>0</v>
      </c>
      <c r="H64" s="316">
        <v>0</v>
      </c>
      <c r="I64" s="313">
        <v>18</v>
      </c>
      <c r="J64" s="315">
        <v>5.5</v>
      </c>
      <c r="AV64" s="351"/>
      <c r="AW64" s="295" t="s">
        <v>1257</v>
      </c>
      <c r="AX64" s="296">
        <v>1</v>
      </c>
      <c r="AY64" s="296">
        <v>2</v>
      </c>
      <c r="AZ64" s="296">
        <v>1</v>
      </c>
      <c r="BA64" s="296">
        <v>0</v>
      </c>
      <c r="BC64" s="310"/>
      <c r="BD64" s="36"/>
      <c r="BE64" s="36"/>
      <c r="BF64" s="36"/>
      <c r="BG64" s="36"/>
    </row>
    <row r="65" spans="1:57" ht="25" customHeight="1" x14ac:dyDescent="0.2">
      <c r="A65" s="442"/>
      <c r="B65" s="312" t="s">
        <v>279</v>
      </c>
      <c r="C65" s="313">
        <v>0</v>
      </c>
      <c r="D65" s="316">
        <v>0</v>
      </c>
      <c r="E65" s="313">
        <v>0</v>
      </c>
      <c r="F65" s="314">
        <v>0</v>
      </c>
      <c r="G65" s="313">
        <v>0</v>
      </c>
      <c r="H65" s="316">
        <v>0</v>
      </c>
      <c r="I65" s="313">
        <v>1</v>
      </c>
      <c r="J65" s="315">
        <v>0.3</v>
      </c>
      <c r="AV65" s="311"/>
      <c r="BB65" s="276"/>
      <c r="BC65" s="276"/>
    </row>
    <row r="66" spans="1:57" ht="25" customHeight="1" x14ac:dyDescent="0.2">
      <c r="A66" s="442"/>
      <c r="B66" s="312" t="s">
        <v>283</v>
      </c>
      <c r="C66" s="313">
        <v>8</v>
      </c>
      <c r="D66" s="315">
        <v>1.8</v>
      </c>
      <c r="E66" s="313">
        <v>0</v>
      </c>
      <c r="F66" s="314">
        <v>0</v>
      </c>
      <c r="G66" s="313">
        <v>0</v>
      </c>
      <c r="H66" s="316">
        <v>0</v>
      </c>
      <c r="I66" s="313">
        <v>1</v>
      </c>
      <c r="J66" s="315">
        <v>0.3</v>
      </c>
      <c r="AV66" s="311"/>
      <c r="BB66" s="276"/>
      <c r="BC66" s="276"/>
    </row>
    <row r="67" spans="1:57" ht="25" customHeight="1" x14ac:dyDescent="0.2">
      <c r="A67" s="439"/>
      <c r="B67" s="312" t="s">
        <v>40</v>
      </c>
      <c r="C67" s="313">
        <v>25</v>
      </c>
      <c r="D67" s="315">
        <v>5.8</v>
      </c>
      <c r="E67" s="313">
        <v>17</v>
      </c>
      <c r="F67" s="315">
        <v>73.900000000000006</v>
      </c>
      <c r="G67" s="313">
        <v>34</v>
      </c>
      <c r="H67" s="315">
        <v>17.600000000000001</v>
      </c>
      <c r="I67" s="313">
        <v>3</v>
      </c>
      <c r="J67" s="315">
        <v>0.9</v>
      </c>
      <c r="AV67" s="311"/>
      <c r="BB67" s="276"/>
      <c r="BC67" s="276"/>
    </row>
    <row r="68" spans="1:57" ht="25" customHeight="1" x14ac:dyDescent="0.2">
      <c r="A68" s="447" t="s">
        <v>1267</v>
      </c>
      <c r="B68" s="312" t="s">
        <v>19</v>
      </c>
      <c r="C68" s="313">
        <v>16</v>
      </c>
      <c r="D68" s="315">
        <v>3.7</v>
      </c>
      <c r="E68" s="313">
        <v>0</v>
      </c>
      <c r="F68" s="314">
        <v>0</v>
      </c>
      <c r="G68" s="313">
        <v>13</v>
      </c>
      <c r="H68" s="315">
        <v>6.7</v>
      </c>
      <c r="I68" s="313">
        <v>14</v>
      </c>
      <c r="J68" s="315">
        <v>4.3</v>
      </c>
      <c r="AV68" s="311"/>
    </row>
    <row r="69" spans="1:57" ht="25" customHeight="1" x14ac:dyDescent="0.2">
      <c r="A69" s="448"/>
      <c r="B69" s="312" t="s">
        <v>31</v>
      </c>
      <c r="C69" s="313">
        <v>24</v>
      </c>
      <c r="D69" s="315">
        <v>5.5</v>
      </c>
      <c r="E69" s="313">
        <v>0</v>
      </c>
      <c r="F69" s="314">
        <v>0</v>
      </c>
      <c r="G69" s="313">
        <v>6</v>
      </c>
      <c r="H69" s="315">
        <v>3.1</v>
      </c>
      <c r="I69" s="313">
        <v>1</v>
      </c>
      <c r="J69" s="315">
        <v>0.3</v>
      </c>
      <c r="AV69" s="311"/>
      <c r="AY69" s="36"/>
      <c r="AZ69" s="36"/>
      <c r="BA69" s="36"/>
      <c r="BB69" s="36"/>
      <c r="BC69" s="36"/>
      <c r="BD69" s="36"/>
      <c r="BE69" s="36"/>
    </row>
    <row r="70" spans="1:57" ht="25" customHeight="1" x14ac:dyDescent="0.2">
      <c r="A70" s="448"/>
      <c r="B70" s="312" t="s">
        <v>32</v>
      </c>
      <c r="C70" s="313">
        <v>22</v>
      </c>
      <c r="D70" s="315">
        <v>5.0999999999999996</v>
      </c>
      <c r="E70" s="313">
        <v>0</v>
      </c>
      <c r="F70" s="314">
        <v>0</v>
      </c>
      <c r="G70" s="313">
        <v>5</v>
      </c>
      <c r="H70" s="315">
        <v>2.6</v>
      </c>
      <c r="I70" s="313">
        <v>1</v>
      </c>
      <c r="J70" s="315">
        <v>0.3</v>
      </c>
      <c r="AY70" s="36"/>
      <c r="AZ70" s="36"/>
      <c r="BA70" s="36"/>
      <c r="BB70" s="36"/>
      <c r="BC70" s="36"/>
      <c r="BD70" s="36"/>
      <c r="BE70" s="36"/>
    </row>
    <row r="71" spans="1:57" ht="25" customHeight="1" x14ac:dyDescent="0.2">
      <c r="A71" s="448"/>
      <c r="B71" s="312" t="s">
        <v>33</v>
      </c>
      <c r="C71" s="313">
        <v>20</v>
      </c>
      <c r="D71" s="315">
        <v>4.5999999999999996</v>
      </c>
      <c r="E71" s="313">
        <v>0</v>
      </c>
      <c r="F71" s="314">
        <v>0</v>
      </c>
      <c r="G71" s="313">
        <v>0</v>
      </c>
      <c r="H71" s="316">
        <v>0</v>
      </c>
      <c r="I71" s="313">
        <v>1</v>
      </c>
      <c r="J71" s="315">
        <v>0.3</v>
      </c>
    </row>
    <row r="72" spans="1:57" ht="25" customHeight="1" x14ac:dyDescent="0.2">
      <c r="A72" s="448"/>
      <c r="B72" s="312" t="s">
        <v>310</v>
      </c>
      <c r="C72" s="313">
        <v>0</v>
      </c>
      <c r="D72" s="316">
        <v>0</v>
      </c>
      <c r="E72" s="313">
        <v>0</v>
      </c>
      <c r="F72" s="314">
        <v>0</v>
      </c>
      <c r="G72" s="313">
        <v>4</v>
      </c>
      <c r="H72" s="315">
        <v>2.1</v>
      </c>
      <c r="I72" s="313">
        <v>2</v>
      </c>
      <c r="J72" s="315">
        <v>0.6</v>
      </c>
    </row>
    <row r="73" spans="1:57" ht="25" customHeight="1" x14ac:dyDescent="0.2">
      <c r="A73" s="449"/>
      <c r="B73" s="312" t="s">
        <v>40</v>
      </c>
      <c r="C73" s="313">
        <v>25</v>
      </c>
      <c r="D73" s="315">
        <v>5.8</v>
      </c>
      <c r="E73" s="313">
        <v>0</v>
      </c>
      <c r="F73" s="314">
        <v>0</v>
      </c>
      <c r="G73" s="313">
        <v>31</v>
      </c>
      <c r="H73" s="315">
        <v>16.100000000000001</v>
      </c>
      <c r="I73" s="313">
        <v>1</v>
      </c>
      <c r="J73" s="315">
        <v>0.3</v>
      </c>
    </row>
    <row r="74" spans="1:57" ht="25" customHeight="1" x14ac:dyDescent="0.2">
      <c r="A74" s="447" t="s">
        <v>1253</v>
      </c>
      <c r="B74" s="312" t="s">
        <v>7</v>
      </c>
      <c r="C74" s="313">
        <v>27</v>
      </c>
      <c r="D74" s="315">
        <v>6.2</v>
      </c>
      <c r="E74" s="313">
        <v>1</v>
      </c>
      <c r="F74" s="315">
        <v>4.3</v>
      </c>
      <c r="G74" s="313">
        <v>2</v>
      </c>
      <c r="H74" s="316">
        <v>1</v>
      </c>
      <c r="I74" s="313">
        <v>151</v>
      </c>
      <c r="J74" s="316">
        <v>46</v>
      </c>
    </row>
    <row r="75" spans="1:57" ht="25" customHeight="1" x14ac:dyDescent="0.2">
      <c r="A75" s="448"/>
      <c r="B75" s="312" t="s">
        <v>50</v>
      </c>
      <c r="C75" s="313">
        <v>16</v>
      </c>
      <c r="D75" s="315">
        <v>3.7</v>
      </c>
      <c r="E75" s="313">
        <v>0</v>
      </c>
      <c r="F75" s="314">
        <v>0</v>
      </c>
      <c r="G75" s="313">
        <v>2</v>
      </c>
      <c r="H75" s="316">
        <v>1</v>
      </c>
      <c r="I75" s="313">
        <v>2</v>
      </c>
      <c r="J75" s="315">
        <v>0.6</v>
      </c>
    </row>
    <row r="76" spans="1:57" ht="25" customHeight="1" x14ac:dyDescent="0.2">
      <c r="A76" s="448"/>
      <c r="B76" s="312" t="s">
        <v>38</v>
      </c>
      <c r="C76" s="313">
        <v>20</v>
      </c>
      <c r="D76" s="315">
        <v>4.5999999999999996</v>
      </c>
      <c r="E76" s="313">
        <v>0</v>
      </c>
      <c r="F76" s="314">
        <v>0</v>
      </c>
      <c r="G76" s="313">
        <v>1</v>
      </c>
      <c r="H76" s="315">
        <v>0.5</v>
      </c>
      <c r="I76" s="313">
        <v>6</v>
      </c>
      <c r="J76" s="315">
        <v>1.8</v>
      </c>
    </row>
    <row r="77" spans="1:57" ht="25" customHeight="1" x14ac:dyDescent="0.2">
      <c r="A77" s="448"/>
      <c r="B77" s="312" t="s">
        <v>39</v>
      </c>
      <c r="C77" s="313">
        <v>16</v>
      </c>
      <c r="D77" s="315">
        <v>3.7</v>
      </c>
      <c r="E77" s="313">
        <v>0</v>
      </c>
      <c r="F77" s="314">
        <v>0</v>
      </c>
      <c r="G77" s="313">
        <v>3</v>
      </c>
      <c r="H77" s="315">
        <v>1.6</v>
      </c>
      <c r="I77" s="313">
        <v>10</v>
      </c>
      <c r="J77" s="316">
        <v>3</v>
      </c>
    </row>
    <row r="78" spans="1:57" ht="25" customHeight="1" x14ac:dyDescent="0.2">
      <c r="A78" s="448"/>
      <c r="B78" s="312" t="s">
        <v>284</v>
      </c>
      <c r="C78" s="313">
        <v>0</v>
      </c>
      <c r="D78" s="316">
        <v>0</v>
      </c>
      <c r="E78" s="313">
        <v>0</v>
      </c>
      <c r="F78" s="314">
        <v>0</v>
      </c>
      <c r="G78" s="313">
        <v>1</v>
      </c>
      <c r="H78" s="315">
        <v>0.5</v>
      </c>
      <c r="I78" s="313">
        <v>5</v>
      </c>
      <c r="J78" s="315">
        <v>1.5</v>
      </c>
    </row>
    <row r="79" spans="1:57" ht="25" customHeight="1" x14ac:dyDescent="0.2">
      <c r="A79" s="448"/>
      <c r="B79" s="312" t="s">
        <v>17</v>
      </c>
      <c r="C79" s="313">
        <v>6</v>
      </c>
      <c r="D79" s="315">
        <v>1.4</v>
      </c>
      <c r="E79" s="313">
        <v>0</v>
      </c>
      <c r="F79" s="314">
        <v>0</v>
      </c>
      <c r="G79" s="313">
        <v>0</v>
      </c>
      <c r="H79" s="316">
        <v>0</v>
      </c>
      <c r="I79" s="313">
        <v>1</v>
      </c>
      <c r="J79" s="315">
        <v>0.3</v>
      </c>
    </row>
    <row r="80" spans="1:57" ht="25" customHeight="1" x14ac:dyDescent="0.2">
      <c r="A80" s="448"/>
      <c r="B80" s="312" t="s">
        <v>6</v>
      </c>
      <c r="C80" s="313">
        <v>1</v>
      </c>
      <c r="D80" s="315">
        <v>0.2</v>
      </c>
      <c r="E80" s="313">
        <v>0</v>
      </c>
      <c r="F80" s="314">
        <v>0</v>
      </c>
      <c r="G80" s="313">
        <v>1</v>
      </c>
      <c r="H80" s="315">
        <v>0.5</v>
      </c>
      <c r="I80" s="313">
        <v>3</v>
      </c>
      <c r="J80" s="315">
        <v>0.9</v>
      </c>
    </row>
    <row r="81" spans="1:10" ht="25" customHeight="1" x14ac:dyDescent="0.2">
      <c r="A81" s="448"/>
      <c r="B81" s="312" t="s">
        <v>46</v>
      </c>
      <c r="C81" s="313">
        <v>10</v>
      </c>
      <c r="D81" s="315">
        <v>2.2999999999999998</v>
      </c>
      <c r="E81" s="313">
        <v>0</v>
      </c>
      <c r="F81" s="314">
        <v>0</v>
      </c>
      <c r="G81" s="313">
        <v>6</v>
      </c>
      <c r="H81" s="315">
        <v>3.1</v>
      </c>
      <c r="I81" s="313">
        <v>4</v>
      </c>
      <c r="J81" s="315">
        <v>1.2</v>
      </c>
    </row>
    <row r="82" spans="1:10" ht="25" customHeight="1" x14ac:dyDescent="0.2">
      <c r="A82" s="448"/>
      <c r="B82" s="312" t="s">
        <v>22</v>
      </c>
      <c r="C82" s="313">
        <v>32</v>
      </c>
      <c r="D82" s="315">
        <v>7.4</v>
      </c>
      <c r="E82" s="313">
        <v>0</v>
      </c>
      <c r="F82" s="314">
        <v>0</v>
      </c>
      <c r="G82" s="313">
        <v>8</v>
      </c>
      <c r="H82" s="315">
        <v>4.0999999999999996</v>
      </c>
      <c r="I82" s="313">
        <v>6</v>
      </c>
      <c r="J82" s="315">
        <v>1.8</v>
      </c>
    </row>
    <row r="83" spans="1:10" ht="25" customHeight="1" x14ac:dyDescent="0.2">
      <c r="A83" s="448"/>
      <c r="B83" s="312" t="s">
        <v>42</v>
      </c>
      <c r="C83" s="313">
        <v>3</v>
      </c>
      <c r="D83" s="315">
        <v>0.7</v>
      </c>
      <c r="E83" s="313">
        <v>0</v>
      </c>
      <c r="F83" s="314">
        <v>0</v>
      </c>
      <c r="G83" s="313">
        <v>3</v>
      </c>
      <c r="H83" s="315">
        <v>1.6</v>
      </c>
      <c r="I83" s="313">
        <v>3</v>
      </c>
      <c r="J83" s="315">
        <v>0.9</v>
      </c>
    </row>
    <row r="84" spans="1:10" ht="25" customHeight="1" x14ac:dyDescent="0.2">
      <c r="A84" s="448"/>
      <c r="B84" s="312" t="s">
        <v>45</v>
      </c>
      <c r="C84" s="313">
        <v>12</v>
      </c>
      <c r="D84" s="315">
        <v>2.8</v>
      </c>
      <c r="E84" s="313">
        <v>0</v>
      </c>
      <c r="F84" s="314">
        <v>0</v>
      </c>
      <c r="G84" s="313">
        <v>3</v>
      </c>
      <c r="H84" s="315">
        <v>1.6</v>
      </c>
      <c r="I84" s="313">
        <v>3</v>
      </c>
      <c r="J84" s="315">
        <v>0.9</v>
      </c>
    </row>
    <row r="85" spans="1:10" ht="25" customHeight="1" x14ac:dyDescent="0.2">
      <c r="A85" s="449"/>
      <c r="B85" s="312" t="s">
        <v>40</v>
      </c>
      <c r="C85" s="313">
        <v>1</v>
      </c>
      <c r="D85" s="315">
        <v>0.2</v>
      </c>
      <c r="E85" s="313">
        <v>0</v>
      </c>
      <c r="F85" s="314">
        <v>0</v>
      </c>
      <c r="G85" s="313">
        <v>11</v>
      </c>
      <c r="H85" s="315">
        <v>5.7</v>
      </c>
      <c r="I85" s="313">
        <v>7</v>
      </c>
      <c r="J85" s="315">
        <v>2.1</v>
      </c>
    </row>
    <row r="86" spans="1:10" ht="25" customHeight="1" x14ac:dyDescent="0.2">
      <c r="A86" s="447" t="s">
        <v>1251</v>
      </c>
      <c r="B86" s="312" t="s">
        <v>27</v>
      </c>
      <c r="C86" s="313">
        <v>3</v>
      </c>
      <c r="D86" s="315">
        <v>0.7</v>
      </c>
      <c r="E86" s="313">
        <v>0</v>
      </c>
      <c r="F86" s="314">
        <v>0</v>
      </c>
      <c r="G86" s="313">
        <v>5</v>
      </c>
      <c r="H86" s="315">
        <v>2.6</v>
      </c>
      <c r="I86" s="314">
        <v>1</v>
      </c>
      <c r="J86" s="315">
        <v>0.3</v>
      </c>
    </row>
    <row r="87" spans="1:10" ht="25" customHeight="1" x14ac:dyDescent="0.2">
      <c r="A87" s="448"/>
      <c r="B87" s="312" t="s">
        <v>1268</v>
      </c>
      <c r="C87" s="313">
        <v>18</v>
      </c>
      <c r="D87" s="315">
        <v>4.2</v>
      </c>
      <c r="E87" s="313">
        <v>0</v>
      </c>
      <c r="F87" s="314">
        <f t="shared" ref="F87:F98" si="0">E87*100/23</f>
        <v>0</v>
      </c>
      <c r="G87" s="313">
        <v>0</v>
      </c>
      <c r="H87" s="316">
        <v>0</v>
      </c>
      <c r="I87" s="314">
        <v>1</v>
      </c>
      <c r="J87" s="315">
        <v>0.3</v>
      </c>
    </row>
    <row r="88" spans="1:10" ht="25" customHeight="1" x14ac:dyDescent="0.2">
      <c r="A88" s="448"/>
      <c r="B88" s="312" t="s">
        <v>29</v>
      </c>
      <c r="C88" s="313">
        <v>1</v>
      </c>
      <c r="D88" s="315">
        <v>0.2</v>
      </c>
      <c r="E88" s="313">
        <v>0</v>
      </c>
      <c r="F88" s="314">
        <v>0</v>
      </c>
      <c r="G88" s="313">
        <v>1</v>
      </c>
      <c r="H88" s="315">
        <v>0.5</v>
      </c>
      <c r="I88" s="314">
        <v>1</v>
      </c>
      <c r="J88" s="315">
        <v>0.3</v>
      </c>
    </row>
    <row r="89" spans="1:10" ht="25" customHeight="1" x14ac:dyDescent="0.2">
      <c r="A89" s="448"/>
      <c r="B89" s="312" t="s">
        <v>30</v>
      </c>
      <c r="C89" s="313">
        <v>16</v>
      </c>
      <c r="D89" s="315">
        <v>3.7</v>
      </c>
      <c r="E89" s="313">
        <v>0</v>
      </c>
      <c r="F89" s="314">
        <v>0</v>
      </c>
      <c r="G89" s="313">
        <v>1</v>
      </c>
      <c r="H89" s="315">
        <v>0.5</v>
      </c>
      <c r="I89" s="313">
        <v>2</v>
      </c>
      <c r="J89" s="315">
        <v>0.6</v>
      </c>
    </row>
    <row r="90" spans="1:10" ht="25" customHeight="1" x14ac:dyDescent="0.2">
      <c r="A90" s="448"/>
      <c r="B90" s="312" t="s">
        <v>169</v>
      </c>
      <c r="C90" s="313">
        <v>0</v>
      </c>
      <c r="D90" s="316">
        <v>0</v>
      </c>
      <c r="E90" s="313">
        <v>0</v>
      </c>
      <c r="F90" s="314">
        <v>0</v>
      </c>
      <c r="G90" s="313">
        <v>1</v>
      </c>
      <c r="H90" s="315">
        <v>0.5</v>
      </c>
      <c r="I90" s="313">
        <v>1</v>
      </c>
      <c r="J90" s="315">
        <v>0.3</v>
      </c>
    </row>
    <row r="91" spans="1:10" ht="25" customHeight="1" x14ac:dyDescent="0.2">
      <c r="A91" s="448"/>
      <c r="B91" s="312" t="s">
        <v>171</v>
      </c>
      <c r="C91" s="314">
        <v>0</v>
      </c>
      <c r="D91" s="316">
        <v>0</v>
      </c>
      <c r="E91" s="313">
        <v>0</v>
      </c>
      <c r="F91" s="314">
        <v>0</v>
      </c>
      <c r="G91" s="313">
        <v>0</v>
      </c>
      <c r="H91" s="316">
        <v>0</v>
      </c>
      <c r="I91" s="313">
        <v>1</v>
      </c>
      <c r="J91" s="315">
        <v>0.3</v>
      </c>
    </row>
    <row r="92" spans="1:10" ht="25" customHeight="1" x14ac:dyDescent="0.2">
      <c r="A92" s="449"/>
      <c r="B92" s="312" t="s">
        <v>40</v>
      </c>
      <c r="C92" s="314">
        <v>45</v>
      </c>
      <c r="D92" s="315">
        <v>10.4</v>
      </c>
      <c r="E92" s="313">
        <v>0</v>
      </c>
      <c r="F92" s="314">
        <v>0</v>
      </c>
      <c r="G92" s="313">
        <v>27</v>
      </c>
      <c r="H92" s="316">
        <v>14</v>
      </c>
      <c r="I92" s="313">
        <v>1</v>
      </c>
      <c r="J92" s="315">
        <v>0.3</v>
      </c>
    </row>
    <row r="93" spans="1:10" ht="25" customHeight="1" x14ac:dyDescent="0.2">
      <c r="A93" s="447" t="s">
        <v>1269</v>
      </c>
      <c r="B93" s="312" t="s">
        <v>956</v>
      </c>
      <c r="C93" s="313">
        <v>1</v>
      </c>
      <c r="D93" s="315">
        <v>0.2</v>
      </c>
      <c r="E93" s="313">
        <v>2</v>
      </c>
      <c r="F93" s="315">
        <v>8.6999999999999993</v>
      </c>
      <c r="G93" s="313">
        <v>3</v>
      </c>
      <c r="H93" s="315">
        <v>1.6</v>
      </c>
      <c r="I93" s="313">
        <v>7</v>
      </c>
      <c r="J93" s="315">
        <v>2.1</v>
      </c>
    </row>
    <row r="94" spans="1:10" ht="25" customHeight="1" x14ac:dyDescent="0.2">
      <c r="A94" s="448"/>
      <c r="B94" s="312" t="s">
        <v>1254</v>
      </c>
      <c r="C94" s="313">
        <v>21</v>
      </c>
      <c r="D94" s="315">
        <v>4.8</v>
      </c>
      <c r="E94" s="313">
        <v>0</v>
      </c>
      <c r="F94" s="316">
        <f t="shared" si="0"/>
        <v>0</v>
      </c>
      <c r="G94" s="313">
        <v>9</v>
      </c>
      <c r="H94" s="315">
        <v>4.7</v>
      </c>
      <c r="I94" s="313">
        <v>0</v>
      </c>
      <c r="J94" s="316">
        <v>0</v>
      </c>
    </row>
    <row r="95" spans="1:10" ht="25" customHeight="1" x14ac:dyDescent="0.2">
      <c r="A95" s="448"/>
      <c r="B95" s="312" t="s">
        <v>1270</v>
      </c>
      <c r="C95" s="313">
        <v>0</v>
      </c>
      <c r="D95" s="316">
        <v>0</v>
      </c>
      <c r="E95" s="313">
        <v>0</v>
      </c>
      <c r="F95" s="316">
        <f t="shared" si="0"/>
        <v>0</v>
      </c>
      <c r="G95" s="313">
        <v>1</v>
      </c>
      <c r="H95" s="315">
        <v>0.5</v>
      </c>
      <c r="I95" s="313">
        <v>2</v>
      </c>
      <c r="J95" s="315">
        <v>0.6</v>
      </c>
    </row>
    <row r="96" spans="1:10" ht="25" customHeight="1" x14ac:dyDescent="0.2">
      <c r="A96" s="448"/>
      <c r="B96" s="312" t="s">
        <v>954</v>
      </c>
      <c r="C96" s="313">
        <v>0</v>
      </c>
      <c r="D96" s="316">
        <v>0</v>
      </c>
      <c r="E96" s="313">
        <v>1</v>
      </c>
      <c r="F96" s="315">
        <f t="shared" si="0"/>
        <v>4.3478260869565215</v>
      </c>
      <c r="G96" s="313">
        <v>0</v>
      </c>
      <c r="H96" s="316">
        <v>0</v>
      </c>
      <c r="I96" s="313">
        <v>0</v>
      </c>
      <c r="J96" s="316">
        <v>0</v>
      </c>
    </row>
    <row r="97" spans="1:10" ht="25" customHeight="1" x14ac:dyDescent="0.2">
      <c r="A97" s="448"/>
      <c r="B97" s="312" t="s">
        <v>1255</v>
      </c>
      <c r="C97" s="313">
        <v>1</v>
      </c>
      <c r="D97" s="315">
        <v>0.2</v>
      </c>
      <c r="E97" s="313">
        <v>0</v>
      </c>
      <c r="F97" s="316">
        <f t="shared" si="0"/>
        <v>0</v>
      </c>
      <c r="G97" s="313">
        <v>2</v>
      </c>
      <c r="H97" s="316">
        <v>1</v>
      </c>
      <c r="I97" s="313">
        <v>1</v>
      </c>
      <c r="J97" s="315">
        <v>0.3</v>
      </c>
    </row>
    <row r="98" spans="1:10" ht="25" customHeight="1" x14ac:dyDescent="0.2">
      <c r="A98" s="448"/>
      <c r="B98" s="312" t="s">
        <v>1256</v>
      </c>
      <c r="C98" s="313">
        <v>1</v>
      </c>
      <c r="D98" s="315">
        <v>0.2</v>
      </c>
      <c r="E98" s="313">
        <v>0</v>
      </c>
      <c r="F98" s="316">
        <f t="shared" si="0"/>
        <v>0</v>
      </c>
      <c r="G98" s="313">
        <v>0</v>
      </c>
      <c r="H98" s="316">
        <v>0</v>
      </c>
      <c r="I98" s="313">
        <v>0</v>
      </c>
      <c r="J98" s="316">
        <v>0</v>
      </c>
    </row>
    <row r="99" spans="1:10" ht="25" customHeight="1" x14ac:dyDescent="0.2">
      <c r="A99" s="449"/>
      <c r="B99" s="312" t="s">
        <v>1257</v>
      </c>
      <c r="C99" s="313">
        <v>1</v>
      </c>
      <c r="D99" s="315">
        <v>0.2</v>
      </c>
      <c r="E99" s="313">
        <v>2</v>
      </c>
      <c r="F99" s="315">
        <f>E99*100/23</f>
        <v>8.695652173913043</v>
      </c>
      <c r="G99" s="313">
        <v>1</v>
      </c>
      <c r="H99" s="318">
        <v>1</v>
      </c>
      <c r="I99" s="313">
        <v>0</v>
      </c>
      <c r="J99" s="316">
        <v>0</v>
      </c>
    </row>
    <row r="100" spans="1:10" ht="25" customHeight="1" x14ac:dyDescent="0.2">
      <c r="C100">
        <f>SUM(C58:C99)</f>
        <v>433</v>
      </c>
      <c r="D100">
        <f>SUM(D58:D99)</f>
        <v>99.700000000000031</v>
      </c>
      <c r="E100">
        <f>SUM(E58:E99)</f>
        <v>23</v>
      </c>
      <c r="G100">
        <f>SUM(G58:G99)</f>
        <v>193</v>
      </c>
      <c r="I100">
        <f>SUM(I58:I99)</f>
        <v>328</v>
      </c>
      <c r="J100" s="317"/>
    </row>
  </sheetData>
  <mergeCells count="77">
    <mergeCell ref="B25:W25"/>
    <mergeCell ref="A38:A43"/>
    <mergeCell ref="B26:B27"/>
    <mergeCell ref="L26:L27"/>
    <mergeCell ref="M26:N26"/>
    <mergeCell ref="O26:P26"/>
    <mergeCell ref="U26:W26"/>
    <mergeCell ref="C26:C27"/>
    <mergeCell ref="D26:E26"/>
    <mergeCell ref="F26:F27"/>
    <mergeCell ref="Q39:R39"/>
    <mergeCell ref="S39:T39"/>
    <mergeCell ref="B32:W32"/>
    <mergeCell ref="A25:A36"/>
    <mergeCell ref="A68:A73"/>
    <mergeCell ref="A74:A85"/>
    <mergeCell ref="A86:A92"/>
    <mergeCell ref="A93:A99"/>
    <mergeCell ref="O39:P39"/>
    <mergeCell ref="I39:J39"/>
    <mergeCell ref="K39:L39"/>
    <mergeCell ref="M39:N39"/>
    <mergeCell ref="AV20:AV26"/>
    <mergeCell ref="A2:A6"/>
    <mergeCell ref="AR9:AR10"/>
    <mergeCell ref="M17:M18"/>
    <mergeCell ref="AS9:AS10"/>
    <mergeCell ref="B8:AS8"/>
    <mergeCell ref="AM9:AM10"/>
    <mergeCell ref="AN9:AN10"/>
    <mergeCell ref="AO9:AO10"/>
    <mergeCell ref="AP9:AP10"/>
    <mergeCell ref="AQ9:AQ10"/>
    <mergeCell ref="B9:B10"/>
    <mergeCell ref="A17:A22"/>
    <mergeCell ref="A8:A14"/>
    <mergeCell ref="AL9:AL10"/>
    <mergeCell ref="X25:X27"/>
    <mergeCell ref="K18:L18"/>
    <mergeCell ref="C9:I9"/>
    <mergeCell ref="J9:O9"/>
    <mergeCell ref="P9:Y9"/>
    <mergeCell ref="Z9:AK9"/>
    <mergeCell ref="I18:J18"/>
    <mergeCell ref="E18:F18"/>
    <mergeCell ref="C18:D18"/>
    <mergeCell ref="G18:H18"/>
    <mergeCell ref="Q18:R18"/>
    <mergeCell ref="B17:L17"/>
    <mergeCell ref="AV27:AV39"/>
    <mergeCell ref="AV40:AV45"/>
    <mergeCell ref="AV46:AV57"/>
    <mergeCell ref="F48:H48"/>
    <mergeCell ref="C47:H47"/>
    <mergeCell ref="C48:E48"/>
    <mergeCell ref="J47:J49"/>
    <mergeCell ref="I47:I49"/>
    <mergeCell ref="C39:D39"/>
    <mergeCell ref="E39:F39"/>
    <mergeCell ref="G39:H39"/>
    <mergeCell ref="B38:T38"/>
    <mergeCell ref="G26:G27"/>
    <mergeCell ref="H26:J26"/>
    <mergeCell ref="K26:K27"/>
    <mergeCell ref="Q26:T26"/>
    <mergeCell ref="AV58:AV64"/>
    <mergeCell ref="A47:A53"/>
    <mergeCell ref="M47:O47"/>
    <mergeCell ref="P47:R47"/>
    <mergeCell ref="B47:B49"/>
    <mergeCell ref="A56:A57"/>
    <mergeCell ref="I56:J56"/>
    <mergeCell ref="G56:H56"/>
    <mergeCell ref="E56:F56"/>
    <mergeCell ref="C56:D56"/>
    <mergeCell ref="B56:B57"/>
    <mergeCell ref="A58:A6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9</vt:i4>
      </vt:variant>
    </vt:vector>
  </HeadingPairs>
  <TitlesOfParts>
    <vt:vector size="9" baseType="lpstr">
      <vt:lpstr>Bagshawe - Base Datos</vt:lpstr>
      <vt:lpstr>Bagshawe - Tablas</vt:lpstr>
      <vt:lpstr>Kjoniksen - Base Datos</vt:lpstr>
      <vt:lpstr>Kjoniksen - Tablas</vt:lpstr>
      <vt:lpstr>Charcot - Base Datos</vt:lpstr>
      <vt:lpstr>Charcot - Tablas</vt:lpstr>
      <vt:lpstr>Bennett - Base Datos</vt:lpstr>
      <vt:lpstr>Tablas + Bennett</vt:lpstr>
      <vt:lpstr>Tablas Síntesis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Evaluador</dc:creator>
  <cp:lastModifiedBy>Evaluador</cp:lastModifiedBy>
  <dcterms:created xsi:type="dcterms:W3CDTF">2016-10-06T22:48:02Z</dcterms:created>
  <dcterms:modified xsi:type="dcterms:W3CDTF">2017-07-19T19:51:33Z</dcterms:modified>
</cp:coreProperties>
</file>